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xl/worksheets/sheet9.xml" ContentType="application/vnd.openxmlformats-officedocument.spreadsheetml.worksheet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worksheets/sheet8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10320" yWindow="0" windowWidth="10110" windowHeight="8115" tabRatio="868" firstSheet="1" activeTab="8"/>
  </bookViews>
  <sheets>
    <sheet name="Bieu 01 (2)" sheetId="32" state="hidden" r:id="rId1"/>
    <sheet name="Bieu 01" sheetId="24" r:id="rId2"/>
    <sheet name="Bieu 02aĐG " sheetId="29" r:id="rId3"/>
    <sheet name="Bieu 2bĐG" sheetId="25" r:id="rId4"/>
    <sheet name="Bieu 2cĐG" sheetId="26" r:id="rId5"/>
    <sheet name="Bieu 03a.CTV cham soc nam 4" sheetId="30" r:id="rId6"/>
    <sheet name="Bieu 3b.CTV bao ve nam 2" sheetId="31" r:id="rId7"/>
    <sheet name="Bieu 3c.CTV bao ve nam 3" sheetId="13" r:id="rId8"/>
    <sheet name="Bieu 04.THV " sheetId="33" r:id="rId9"/>
    <sheet name="Bieu 04.THV" sheetId="15" state="hidden" r:id="rId10"/>
    <sheet name="Sheet1" sheetId="27" state="hidden" r:id="rId11"/>
  </sheets>
  <externalReferences>
    <externalReference r:id="rId12"/>
  </externalReferences>
  <definedNames>
    <definedName name="_xlnm.Print_Titles" localSheetId="1">'Bieu 01'!$4:$5</definedName>
    <definedName name="_xlnm.Print_Titles" localSheetId="0">'Bieu 01 (2)'!$4:$5</definedName>
    <definedName name="_xlnm.Print_Titles" localSheetId="2">'Bieu 02aĐG '!$5:$5</definedName>
    <definedName name="_xlnm.Print_Titles" localSheetId="8">'Bieu 04.THV '!$4:$5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3" i="33" l="1"/>
  <c r="C9" i="33" l="1"/>
  <c r="C10" i="33"/>
  <c r="C11" i="33"/>
  <c r="C12" i="33"/>
  <c r="C18" i="33"/>
  <c r="C19" i="33"/>
  <c r="C20" i="33"/>
  <c r="C21" i="33"/>
  <c r="C22" i="33"/>
  <c r="C23" i="33"/>
  <c r="D17" i="33"/>
  <c r="E17" i="33"/>
  <c r="F17" i="33"/>
  <c r="G17" i="33"/>
  <c r="E15" i="33"/>
  <c r="E14" i="33" s="1"/>
  <c r="F15" i="33"/>
  <c r="F14" i="33" s="1"/>
  <c r="G15" i="33"/>
  <c r="G14" i="33" s="1"/>
  <c r="G23" i="33"/>
  <c r="F23" i="33"/>
  <c r="E23" i="33"/>
  <c r="D23" i="33"/>
  <c r="G22" i="33"/>
  <c r="F22" i="33"/>
  <c r="E22" i="33"/>
  <c r="D22" i="33"/>
  <c r="G21" i="33"/>
  <c r="F21" i="33"/>
  <c r="E21" i="33"/>
  <c r="D21" i="33"/>
  <c r="G20" i="33"/>
  <c r="F20" i="33"/>
  <c r="E20" i="33"/>
  <c r="D20" i="33"/>
  <c r="G19" i="33"/>
  <c r="F19" i="33"/>
  <c r="E19" i="33"/>
  <c r="D19" i="33"/>
  <c r="G18" i="33"/>
  <c r="F18" i="33"/>
  <c r="E18" i="33"/>
  <c r="D18" i="33"/>
  <c r="G16" i="33"/>
  <c r="F16" i="33"/>
  <c r="E16" i="33"/>
  <c r="G12" i="33"/>
  <c r="G11" i="33"/>
  <c r="G10" i="33"/>
  <c r="G9" i="33"/>
  <c r="F12" i="33"/>
  <c r="F11" i="33"/>
  <c r="F10" i="33"/>
  <c r="F9" i="33"/>
  <c r="E12" i="33"/>
  <c r="E11" i="33"/>
  <c r="E10" i="33"/>
  <c r="E9" i="33"/>
  <c r="D12" i="33"/>
  <c r="D11" i="33"/>
  <c r="D10" i="33"/>
  <c r="D9" i="33"/>
  <c r="C17" i="33" l="1"/>
  <c r="G22" i="24"/>
  <c r="G33" i="24"/>
  <c r="G39" i="24"/>
  <c r="G42" i="32"/>
  <c r="G38" i="32"/>
  <c r="G37" i="32" s="1"/>
  <c r="G30" i="32"/>
  <c r="G25" i="32"/>
  <c r="G22" i="32"/>
  <c r="G21" i="32" s="1"/>
  <c r="G16" i="32"/>
  <c r="G11" i="32"/>
  <c r="G7" i="32" s="1"/>
  <c r="G29" i="32" l="1"/>
  <c r="G6" i="32" s="1"/>
  <c r="G10" i="24"/>
  <c r="B8" i="27" l="1"/>
  <c r="D14" i="30"/>
  <c r="D13" i="30"/>
  <c r="D11" i="30"/>
  <c r="D10" i="30"/>
  <c r="D9" i="30"/>
  <c r="I11" i="30" l="1"/>
  <c r="B10" i="30"/>
  <c r="A10" i="30"/>
  <c r="A9" i="30"/>
  <c r="O14" i="30" l="1"/>
  <c r="I9" i="30"/>
  <c r="R11" i="30"/>
  <c r="I14" i="30"/>
  <c r="R14" i="30"/>
  <c r="O11" i="30"/>
  <c r="O9" i="30"/>
  <c r="R9" i="30"/>
  <c r="L10" i="30"/>
  <c r="R10" i="30"/>
  <c r="I13" i="30"/>
  <c r="L9" i="30"/>
  <c r="I10" i="30"/>
  <c r="O10" i="30"/>
  <c r="L13" i="30"/>
  <c r="L14" i="30"/>
  <c r="L11" i="30"/>
  <c r="O13" i="30"/>
  <c r="R13" i="30"/>
  <c r="O12" i="30" l="1"/>
  <c r="O8" i="30"/>
  <c r="R8" i="30"/>
  <c r="L8" i="30"/>
  <c r="I8" i="30"/>
  <c r="I12" i="30"/>
  <c r="L12" i="30"/>
  <c r="R12" i="30"/>
  <c r="O7" i="30" l="1"/>
  <c r="R7" i="30"/>
  <c r="L7" i="30"/>
  <c r="I7" i="30"/>
  <c r="F9" i="29" l="1"/>
  <c r="H9" i="29" s="1"/>
  <c r="E10" i="30" s="1"/>
  <c r="F10" i="30" s="1"/>
  <c r="F8" i="29"/>
  <c r="H8" i="29" s="1"/>
  <c r="E9" i="30" l="1"/>
  <c r="H7" i="29"/>
  <c r="C10" i="30"/>
  <c r="D9" i="15" s="1"/>
  <c r="H13" i="29" l="1"/>
  <c r="E14" i="30" s="1"/>
  <c r="F14" i="30" s="1"/>
  <c r="H10" i="29"/>
  <c r="E11" i="30" s="1"/>
  <c r="F11" i="30" s="1"/>
  <c r="H12" i="29"/>
  <c r="E8" i="30"/>
  <c r="F9" i="30"/>
  <c r="G42" i="24"/>
  <c r="G15" i="24"/>
  <c r="G7" i="24" s="1"/>
  <c r="C11" i="30" l="1"/>
  <c r="D10" i="15" s="1"/>
  <c r="E8" i="33"/>
  <c r="E7" i="33" s="1"/>
  <c r="E6" i="33" s="1"/>
  <c r="C14" i="30"/>
  <c r="D13" i="15" s="1"/>
  <c r="G8" i="33"/>
  <c r="G7" i="33" s="1"/>
  <c r="G6" i="33" s="1"/>
  <c r="C9" i="30"/>
  <c r="F8" i="30"/>
  <c r="D8" i="33" s="1"/>
  <c r="E13" i="30"/>
  <c r="H11" i="29"/>
  <c r="H6" i="29" s="1"/>
  <c r="B12" i="15"/>
  <c r="D7" i="33" l="1"/>
  <c r="E12" i="30"/>
  <c r="E7" i="30" s="1"/>
  <c r="F13" i="30"/>
  <c r="F8" i="33" s="1"/>
  <c r="F7" i="33" s="1"/>
  <c r="F6" i="33" s="1"/>
  <c r="D8" i="15"/>
  <c r="C8" i="30"/>
  <c r="A10" i="15"/>
  <c r="B10" i="15"/>
  <c r="A11" i="15"/>
  <c r="B11" i="15"/>
  <c r="B13" i="15"/>
  <c r="B7" i="15"/>
  <c r="A7" i="15"/>
  <c r="F8" i="26"/>
  <c r="H8" i="26" s="1"/>
  <c r="F8" i="25"/>
  <c r="H8" i="25" s="1"/>
  <c r="D8" i="31" s="1"/>
  <c r="C8" i="33" l="1"/>
  <c r="C7" i="33" s="1"/>
  <c r="F12" i="30"/>
  <c r="F7" i="30" s="1"/>
  <c r="C13" i="30"/>
  <c r="D7" i="15"/>
  <c r="C8" i="15"/>
  <c r="H7" i="25"/>
  <c r="H7" i="26"/>
  <c r="H9" i="13"/>
  <c r="N9" i="13"/>
  <c r="T9" i="13"/>
  <c r="E9" i="13"/>
  <c r="K9" i="13"/>
  <c r="Q9" i="13"/>
  <c r="D12" i="15" l="1"/>
  <c r="D11" i="15" s="1"/>
  <c r="D6" i="15" s="1"/>
  <c r="C12" i="30"/>
  <c r="C7" i="30" s="1"/>
  <c r="H12" i="26"/>
  <c r="T13" i="13" s="1"/>
  <c r="U13" i="13" s="1"/>
  <c r="H11" i="26"/>
  <c r="T12" i="13" s="1"/>
  <c r="H9" i="26"/>
  <c r="H9" i="25"/>
  <c r="D9" i="31" s="1"/>
  <c r="E9" i="31" s="1"/>
  <c r="E10" i="15" s="1"/>
  <c r="D7" i="31"/>
  <c r="H11" i="25"/>
  <c r="D11" i="31" s="1"/>
  <c r="E11" i="31" s="1"/>
  <c r="H12" i="25"/>
  <c r="D12" i="31" s="1"/>
  <c r="E12" i="31" s="1"/>
  <c r="E13" i="15" s="1"/>
  <c r="U9" i="13"/>
  <c r="U8" i="13" s="1"/>
  <c r="T8" i="13"/>
  <c r="R9" i="13"/>
  <c r="R8" i="13" s="1"/>
  <c r="Q8" i="13"/>
  <c r="O9" i="13"/>
  <c r="O8" i="13" s="1"/>
  <c r="N8" i="13"/>
  <c r="L9" i="13"/>
  <c r="L8" i="13" s="1"/>
  <c r="K8" i="13"/>
  <c r="I9" i="13"/>
  <c r="I8" i="13" s="1"/>
  <c r="H8" i="13"/>
  <c r="F9" i="13"/>
  <c r="E8" i="13"/>
  <c r="T10" i="13"/>
  <c r="U10" i="13" s="1"/>
  <c r="N12" i="13"/>
  <c r="H12" i="13"/>
  <c r="Q12" i="13"/>
  <c r="K12" i="13"/>
  <c r="E12" i="13"/>
  <c r="H10" i="13"/>
  <c r="I10" i="13" s="1"/>
  <c r="Q10" i="13"/>
  <c r="R10" i="13" s="1"/>
  <c r="E10" i="13" l="1"/>
  <c r="F10" i="13" s="1"/>
  <c r="N10" i="13"/>
  <c r="O10" i="13" s="1"/>
  <c r="E12" i="15"/>
  <c r="E11" i="15" s="1"/>
  <c r="E10" i="31"/>
  <c r="K10" i="13"/>
  <c r="L10" i="13" s="1"/>
  <c r="F8" i="13"/>
  <c r="C9" i="13"/>
  <c r="Q13" i="13"/>
  <c r="R13" i="13" s="1"/>
  <c r="N13" i="13"/>
  <c r="O13" i="13" s="1"/>
  <c r="K13" i="13"/>
  <c r="L13" i="13" s="1"/>
  <c r="E13" i="13"/>
  <c r="F13" i="13" s="1"/>
  <c r="H13" i="13"/>
  <c r="I13" i="13" s="1"/>
  <c r="H10" i="25"/>
  <c r="H10" i="26"/>
  <c r="H6" i="26" s="1"/>
  <c r="L12" i="13"/>
  <c r="R12" i="13"/>
  <c r="I12" i="13"/>
  <c r="F12" i="13"/>
  <c r="O12" i="13"/>
  <c r="U12" i="13"/>
  <c r="U11" i="13" s="1"/>
  <c r="U7" i="13" s="1"/>
  <c r="T11" i="13"/>
  <c r="T7" i="13" s="1"/>
  <c r="G29" i="24"/>
  <c r="G28" i="24" l="1"/>
  <c r="G21" i="24" s="1"/>
  <c r="G6" i="24" s="1"/>
  <c r="C10" i="13"/>
  <c r="F10" i="15" s="1"/>
  <c r="C10" i="15" s="1"/>
  <c r="H11" i="13"/>
  <c r="H7" i="13" s="1"/>
  <c r="D10" i="31"/>
  <c r="D6" i="31" s="1"/>
  <c r="H6" i="25"/>
  <c r="O11" i="13"/>
  <c r="O7" i="13" s="1"/>
  <c r="C8" i="13"/>
  <c r="F9" i="15"/>
  <c r="C12" i="13"/>
  <c r="F12" i="15" s="1"/>
  <c r="C13" i="13"/>
  <c r="F13" i="15" s="1"/>
  <c r="C13" i="15" s="1"/>
  <c r="K11" i="13"/>
  <c r="K7" i="13" s="1"/>
  <c r="Q11" i="13"/>
  <c r="Q7" i="13" s="1"/>
  <c r="R11" i="13"/>
  <c r="R7" i="13" s="1"/>
  <c r="F11" i="13"/>
  <c r="F7" i="13" s="1"/>
  <c r="E11" i="13"/>
  <c r="E7" i="13" s="1"/>
  <c r="I11" i="13"/>
  <c r="I7" i="13" s="1"/>
  <c r="L11" i="13"/>
  <c r="L7" i="13" s="1"/>
  <c r="N11" i="13"/>
  <c r="N7" i="13" s="1"/>
  <c r="C8" i="31"/>
  <c r="E8" i="31" s="1"/>
  <c r="E7" i="31" l="1"/>
  <c r="E9" i="15"/>
  <c r="E7" i="15" s="1"/>
  <c r="E6" i="15" s="1"/>
  <c r="F11" i="15"/>
  <c r="C12" i="15"/>
  <c r="C11" i="15" s="1"/>
  <c r="F7" i="15"/>
  <c r="C11" i="13"/>
  <c r="C7" i="13" s="1"/>
  <c r="E6" i="31" l="1"/>
  <c r="D16" i="33"/>
  <c r="C9" i="15"/>
  <c r="C7" i="15" s="1"/>
  <c r="C6" i="15" s="1"/>
  <c r="F6" i="15"/>
  <c r="D15" i="33" l="1"/>
  <c r="D14" i="33" s="1"/>
  <c r="D6" i="33" s="1"/>
  <c r="C16" i="33"/>
  <c r="C15" i="33"/>
  <c r="C14" i="33" s="1"/>
  <c r="C6" i="33" s="1"/>
</calcChain>
</file>

<file path=xl/sharedStrings.xml><?xml version="1.0" encoding="utf-8"?>
<sst xmlns="http://schemas.openxmlformats.org/spreadsheetml/2006/main" count="410" uniqueCount="136">
  <si>
    <t>TT</t>
  </si>
  <si>
    <t>Định mức</t>
  </si>
  <si>
    <t>Thành tiền (đồng)</t>
  </si>
  <si>
    <t>Đơn giá (đồng)</t>
  </si>
  <si>
    <t>Khối lượng</t>
  </si>
  <si>
    <t>Xã</t>
  </si>
  <si>
    <t>Khoảnh</t>
  </si>
  <si>
    <t>Lô</t>
  </si>
  <si>
    <t>Hạng mục</t>
  </si>
  <si>
    <t>ĐVT</t>
  </si>
  <si>
    <t>Tiểu khu</t>
  </si>
  <si>
    <t>c2</t>
  </si>
  <si>
    <t>e2</t>
  </si>
  <si>
    <t>f2</t>
  </si>
  <si>
    <t>Tổng cộng</t>
  </si>
  <si>
    <t>c3</t>
  </si>
  <si>
    <t>d2</t>
  </si>
  <si>
    <t>đ2</t>
  </si>
  <si>
    <t>đ3</t>
  </si>
  <si>
    <t>Số công</t>
  </si>
  <si>
    <t>Ha/năm</t>
  </si>
  <si>
    <t>Đơn giá (đồng/ha)</t>
  </si>
  <si>
    <t>Diện tích (ha)</t>
  </si>
  <si>
    <t>a2</t>
  </si>
  <si>
    <t>b1</t>
  </si>
  <si>
    <t>Mường Thín</t>
  </si>
  <si>
    <t>Tỏa Tình</t>
  </si>
  <si>
    <t>Quài Nưa</t>
  </si>
  <si>
    <t>Chi phí quản lý dự án</t>
  </si>
  <si>
    <t>b2</t>
  </si>
  <si>
    <t>a1</t>
  </si>
  <si>
    <t>a3</t>
  </si>
  <si>
    <t>c1</t>
  </si>
  <si>
    <t>Biểu 01/THDT</t>
  </si>
  <si>
    <t>2 lô</t>
  </si>
  <si>
    <t>Tổng</t>
  </si>
  <si>
    <t>Biểu: 3b/CTV</t>
  </si>
  <si>
    <t>Dự án Cấp điện nông thôn từ lưới điên quốc gia tỉnh Điện Biên giai đoạn 2014 - 2020</t>
  </si>
  <si>
    <t>Loài cây trồng</t>
  </si>
  <si>
    <t>Thông mã vĩ + Sơn tra</t>
  </si>
  <si>
    <t>Mỡ</t>
  </si>
  <si>
    <t>-</t>
  </si>
  <si>
    <t>Bảo vệ năm thứ 2</t>
  </si>
  <si>
    <t>Chi phí khác</t>
  </si>
  <si>
    <t>Chi phí quản lý dự án = 3%x(1)</t>
  </si>
  <si>
    <t>Chi phí quản lý của Quỹ Bảo vệ và phát triển rừng</t>
  </si>
  <si>
    <t>Biểu: 04/THV</t>
  </si>
  <si>
    <t>Nghĩa trang thị xã Mường Lay</t>
  </si>
  <si>
    <t>Thủy lợi Pa Cô, khu tái định cư Đồi Cao, thị xã Mường Lay</t>
  </si>
  <si>
    <t>Thủy điện Nậm Mu 2, xã Mường Mùn, huyện Tuần Giáo</t>
  </si>
  <si>
    <t>Thủy điện  Nậm Pay, xã Nà Tòng, huyện Tuần Giáo</t>
  </si>
  <si>
    <t>Tuyến đường vận hành VH1 thủy điện Long Tạo, xã Pú Xi, huyện Tuần Giáo</t>
  </si>
  <si>
    <t>Đường dây 500 KV Sơn La - Lai Châu</t>
  </si>
  <si>
    <t>Chi phí kiểm tra giám sát của cơ quan quản lý nhà nước (Chi cục Lâm nghiệp) = 2,598% x (1)</t>
  </si>
  <si>
    <t>Chi phí quản lý của Quỹ Bảo vệ và phát triển rừng = 3% x (1)</t>
  </si>
  <si>
    <t>Chi phí kiểm tra giám sát của cơ quan quản lý nhà nước (Chi cục Lâm nghiệp)</t>
  </si>
  <si>
    <t>n2</t>
  </si>
  <si>
    <t>n3</t>
  </si>
  <si>
    <t>Bảo vệ năm thứ 3</t>
  </si>
  <si>
    <t>Chăm sóc năm thứ 4</t>
  </si>
  <si>
    <t>Xây dựng trạm BTS tại bản Nà Luống, xã Nà Tấu, huyện Điện Biên</t>
  </si>
  <si>
    <t>Quài Tở</t>
  </si>
  <si>
    <t>4.2</t>
  </si>
  <si>
    <t>Thông mã vĩ</t>
  </si>
  <si>
    <t>Đường + san nền khu trung tâm xã Tỏa Tình, huyện Tuần Giáo</t>
  </si>
  <si>
    <t>5.1</t>
  </si>
  <si>
    <t>Khu nhà ở Tân Thanh, thành phố Điện Biên Phủ</t>
  </si>
  <si>
    <t>2.5</t>
  </si>
  <si>
    <t>Thành phần vay vốn ADB: Mở rộng và cải tạo lưới điện nông thôn vùng sâu, vùng xa tỉnh Điện Biên giai đoạn 3 - sử dụng vốn dư</t>
  </si>
  <si>
    <t>San nền, đường giao thông, thoát nước khu tái định cư Chi Luông, thị xã Mường Lay - Hạng mục xử lý khắc phục sự cố sụt trượt mái Taluy dương (theo lệnh khẩn cấp)</t>
  </si>
  <si>
    <t>2.2</t>
  </si>
  <si>
    <t>2.4</t>
  </si>
  <si>
    <t>Cấp điện nông thôn từ lưới điện quốc gia tỉnh Điện Biên giai đoạn 2014 - 2020 (phần diện tích trồng năm 2018 tại huyện Mường Nhé không đủ điều kiện nghiệm thu, thanh toán; năm 2019 đã trồng lại tại huyện Tuần Giáo)</t>
  </si>
  <si>
    <t>3.3</t>
  </si>
  <si>
    <t>Toả Tình</t>
  </si>
  <si>
    <t>2.3</t>
  </si>
  <si>
    <t>Địa điểm thực hiện</t>
  </si>
  <si>
    <t>Biểu: 02a/ĐG</t>
  </si>
  <si>
    <t>DỰ TOÁN CHĂM SÓC 01 HA RỪNG TRỒNG THAY THẾ NĂM THỨ 4 (NĂM 2022) 
CỦA BAN QUẢN LÝ RỪNG PHÒNG HỘ HUYỆN TUẦN GIÁO</t>
  </si>
  <si>
    <t>Khối
 lượng</t>
  </si>
  <si>
    <t>Định 
mức</t>
  </si>
  <si>
    <t xml:space="preserve"> Số   
 công   </t>
  </si>
  <si>
    <t>Thành tiền
 (đồng)</t>
  </si>
  <si>
    <t xml:space="preserve"> -</t>
  </si>
  <si>
    <t>Bảo vệ rừng trồng</t>
  </si>
  <si>
    <t>Các dự án :
- Đường + san nền khu trung tâm xã Tỏa Tình, huyện Tuần Giáo
- Khu nhà ở Tân Thanh, thành phố Điện Biên Phủ
- Thành phần vay vốn ADB: Mở rộng và cải tạo lưới điện nông thôn vùng sâu, vùng xa tỉnh Điện Biên giai đoạn 3 - sử dụng vốn dư
- San nền, đường giao thông, thoát nước khu tái định cư Chi Luông, thị xã Mường Lay - Hạng mục xử lý khắc phục sự cố sụt trượt mái Taluy dương (theo lệnh khẩn cấp)
- Cấp điện nông thôn từ lưới điện quốc gia tỉnh Điện Biên giai đoạn 2014 - 2020 (phần diện tích trồng năm 2018 tại huyện Mường Nhé không đủ điều kiện nghiệm thu, thanh toán; năm 2019 đã trồng lại tại huyện Tuần Giáo)</t>
  </si>
  <si>
    <t>Phát chăm sóc rừng trồng</t>
  </si>
  <si>
    <t>Chi phí quản lý dự án = 3% x (1)</t>
  </si>
  <si>
    <t>Chi phí kiểm tra, giám sát của cơ quan quản lý Nhà nước (Chi cục Lâm nghiệp) = 2,598% x (1)</t>
  </si>
  <si>
    <t>Biểu: 2c/ĐG</t>
  </si>
  <si>
    <t>Các dự án: Cấp điện nông thôn từ lưới điên quốc gia tỉnh Điện Biên giai đoạn 2014 - 2020; Nghĩa trang, thị xã Mường Lay; Thủy lợi Pa Cô, khu tái định cư Đồi Cao, thị xã Mường Lay; Thủy điện Nậm Mu 2, xã Mường Mùn, huyện Tuần Giáo; Thủy điện Nậm Pay, xã Nà Tòng, huyện Tuần Giáo; Tuyến đường vận hành VH1, thủy điện Long Tạo, xã Pú Xi, huyện Tuần Giáo</t>
  </si>
  <si>
    <t>Phân theo dự án</t>
  </si>
  <si>
    <t>Khu nhà ở Tân Thanh, thành phố Điện Biên</t>
  </si>
  <si>
    <t>Đơn giá
(đồng/ha)</t>
  </si>
  <si>
    <t>Chi phí kiểm tra, giám sát của cơ quan quản lý Nhà nước (Chi cục Lâm nghiệp)</t>
  </si>
  <si>
    <t>CHI TIẾT VỐN ĐẦU TƯ CHĂM SÓC RỪNG TRỒNG THAY THẾ NĂM THỨ 4 (NĂM 2022) CỦA BAN QUẢN LÝ RỪNG PHÒNG HỘ HUYỆN TUẦN GIÁO</t>
  </si>
  <si>
    <t>DỰ TOÁN CHI PHÍ BẢO VỆ 01 HA RỪNG TRỒNG THAY THẾ NĂM THỨ 2, 3 (NĂM 2022)
 CỦA BAN QUẢN LÝ RỪNG PHÒNG HỘ HUYỆN TUẦN GIÁO</t>
  </si>
  <si>
    <t>Biểu: 3c/CTV</t>
  </si>
  <si>
    <t>CHI TIẾT VỐN ĐẦU TƯ BẢO VỆ RỪNG TRỒNG THAY THẾ NĂM THỨ 3  (NĂM 2022) CỦA BAN QUẢN LÝ RỪNG PHÒNG HỘ HUYỆN TUẦN GIÁO</t>
  </si>
  <si>
    <t>Chia theo năm thực hiện</t>
  </si>
  <si>
    <t>Diện tích 
(ha)</t>
  </si>
  <si>
    <r>
      <t xml:space="preserve">Đơn giá
</t>
    </r>
    <r>
      <rPr>
        <b/>
        <i/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(đồng) </t>
    </r>
  </si>
  <si>
    <t>DỰ TOÁN CHI PHÍ BẢO VỆ 01 HA RỪNG TRỒNG THAY THẾ NĂM THỨ 3 (NĂM 2022) 
CỦA BAN QUẢN LÝ RỪNG PHÒNG HỘ HUYỆN TUẦN GIÁO</t>
  </si>
  <si>
    <t>Biểu:03a/CTV</t>
  </si>
  <si>
    <t>Năm thực hiện/Dự án</t>
  </si>
  <si>
    <t>Cấp điện nông thôn từ lưới điên quốc gia tỉnh Điện Biên giai đoạn 2014 - 2020</t>
  </si>
  <si>
    <t>Thủy điện Nậm Mu 2, xã Mường Mùn, huyện Tuần Giáo; Thủy điện Nậm Pay, xã Nà Tòng, huyện Tuần Giáo; Tuyến đường vận hành VH1, thủy điện Long Tạo, xã Pú Xi, huyện Tuần Giáo</t>
  </si>
  <si>
    <t xml:space="preserve">Nghĩa trang, thị xã Mường Lay; Thủy lợi Pa Cô, khu tái định cư Đồi Cao, thị xã Mường Lay </t>
  </si>
  <si>
    <t>Đầu tư xây dựng công trình đường dây 500 KV Sơn La - Lai Châu</t>
  </si>
  <si>
    <t>Dự án đầu tư xây dựng công trình đường dây 500 KV Sơn La - Lai Châu</t>
  </si>
  <si>
    <t>CHI TIẾT VỐN ĐẦU TƯ BẢO VỆ RỪNG TRỒNG THAY THẾ NĂM THỨ 2  (NĂM 2022)
CỦA BAN QUẢN LÝ RỪNG PHÒNG HỘ HUYỆN TUẦN GIÁO</t>
  </si>
  <si>
    <t>TỔNG HỢP VỐN ĐẦU TƯ CHĂM SÓC RỪNG TRỒNG THAY THẾ NĂM THỨ 4, BẢO VỆ RỪNG TRỒNG THAY THẾ NĂM 2, 3 (NĂM 2022)
CỦA BAN QUẢN LÝ RỪNG PHÒNG HỘ HUYỆN TUẦN GIÁO</t>
  </si>
  <si>
    <t>Thủy điện Nậm Pay, xã Nà Tòng, huyện Tuần Giáo</t>
  </si>
  <si>
    <t>Tuyến đường vận hành VH1, thủy điện Long Tạo, xã Pú Xi, huyện Tuần Giáo</t>
  </si>
  <si>
    <t>Nghĩa trang, thị xã Mường Lay</t>
  </si>
  <si>
    <t xml:space="preserve">Thủy lợi Pa Cô, khu tái định cư Đồi Cao, thị xã Mường Lay </t>
  </si>
  <si>
    <r>
      <t>m</t>
    </r>
    <r>
      <rPr>
        <vertAlign val="superscript"/>
        <sz val="12"/>
        <rFont val="Times New Roman"/>
        <family val="1"/>
      </rPr>
      <t>2</t>
    </r>
  </si>
  <si>
    <t>TỔNG HỢP DIỆN TÍCH CHĂM SÓC RỪNG TRỒNG THAY THẾ NĂM THỨ 4, BẢO VỆ RỪNG TRỒNG THAY THẾ NĂM THỨ 2, 3 (NĂM 2022) CỦA BAN QUẢN LÝ RỪNG PHÒNG HỘ
HUYỆN TUẦN GIÁO</t>
  </si>
  <si>
    <t>a</t>
  </si>
  <si>
    <t>b</t>
  </si>
  <si>
    <t>Bảo vệ rừng trồng thay thế</t>
  </si>
  <si>
    <t>Chăm sóc rừng trồng thay thế năm thứ 4</t>
  </si>
  <si>
    <t>Bảo vệ rừng trồng thay thế năm thứ 2</t>
  </si>
  <si>
    <t>Bảo vệ rừng trồng thay thế năm thứ 3</t>
  </si>
  <si>
    <t>Chi phí xây dựng (chi phí nhân công)</t>
  </si>
  <si>
    <t>Vốn đầu tư
(đồng)</t>
  </si>
  <si>
    <t>Tổng vốn đầu tư (đồng)</t>
  </si>
  <si>
    <t xml:space="preserve">Phân theo dự án </t>
  </si>
  <si>
    <t>Biểu: 2b/ĐG</t>
  </si>
  <si>
    <t>Đơn giá 
(đồng/ha)</t>
  </si>
  <si>
    <t>Ghi chú</t>
  </si>
  <si>
    <t>Chủ đầu tư và các hộ nhận khoán tự thực hiện</t>
  </si>
  <si>
    <t>Tổng vốn đầu tư
 (đồng)</t>
  </si>
  <si>
    <t>TỔNG HỢP DIỆN TÍCH CHĂM SÓC RỪNG TRỒNG THAY THẾ NĂM THỨ 4, BẢO VỆ RỪNG TRỒNG THAY THẾ NĂM THỨ 2, 3 (NĂM 2022) CỦA BAN QUẢN LÝ RỪNG PHÒNG HỘ 
HUYỆN TUẦN GIÁO</t>
  </si>
  <si>
    <t>Phân theo hạng mục</t>
  </si>
  <si>
    <t>Chi phí quản lý 
dự án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</si>
</sst>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(* #,##0_);_(* \(#,##0\);_(* &quot;-&quot;_);_(@_)"/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#,##0;[Red]#,##0"/>
    <numFmt numFmtId="167" formatCode="#,##0.0"/>
  </numFmts>
  <fonts count="20">
    <font>
      <sz val="12"/>
      <name val="Times New Roman"/>
    </font>
    <font>
      <sz val="12"/>
      <name val="Times New Roman"/>
      <family val="1"/>
    </font>
    <font>
      <b/>
      <sz val="12"/>
      <name val="Times New Roman"/>
      <family val="1"/>
    </font>
    <font>
      <sz val="13"/>
      <color indexed="8"/>
      <name val="Times New Roman"/>
      <family val="2"/>
    </font>
    <font>
      <sz val="10"/>
      <name val="Arial"/>
      <family val="2"/>
    </font>
    <font>
      <sz val="8"/>
      <name val="Times New Roman"/>
      <family val="1"/>
    </font>
    <font>
      <sz val="12"/>
      <name val=".VnTime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i/>
      <sz val="12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i/>
      <sz val="12"/>
      <name val="Times New Roman"/>
      <family val="1"/>
    </font>
    <font>
      <vertAlign val="superscript"/>
      <sz val="12"/>
      <name val="Times New Roman"/>
      <family val="1"/>
    </font>
    <font>
      <i/>
      <sz val="12"/>
      <color rgb="FFFF0000"/>
      <name val="Times New Roman"/>
      <family val="1"/>
    </font>
    <font>
      <sz val="9"/>
      <color rgb="FFFF0000"/>
      <name val="Times New Roman"/>
      <family val="1"/>
    </font>
    <font>
      <sz val="12"/>
      <color rgb="FFFF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4" fillId="0" borderId="0"/>
    <xf numFmtId="0" fontId="4" fillId="0" borderId="0"/>
    <xf numFmtId="0" fontId="6" fillId="0" borderId="0"/>
    <xf numFmtId="0" fontId="1" fillId="0" borderId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02">
    <xf numFmtId="0" fontId="0" fillId="0" borderId="0" xfId="0"/>
    <xf numFmtId="0" fontId="7" fillId="0" borderId="0" xfId="0" applyFont="1"/>
    <xf numFmtId="0" fontId="8" fillId="0" borderId="0" xfId="0" applyFont="1"/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9" fillId="0" borderId="1" xfId="0" applyFont="1" applyFill="1" applyBorder="1" applyAlignment="1">
      <alignment horizontal="center" vertical="center" wrapText="1"/>
    </xf>
    <xf numFmtId="2" fontId="9" fillId="2" borderId="1" xfId="7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0" fontId="9" fillId="0" borderId="8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 vertical="center" wrapText="1"/>
    </xf>
    <xf numFmtId="2" fontId="10" fillId="0" borderId="1" xfId="0" applyNumberFormat="1" applyFont="1" applyBorder="1" applyAlignment="1">
      <alignment horizontal="center" vertical="center"/>
    </xf>
    <xf numFmtId="164" fontId="10" fillId="0" borderId="1" xfId="0" applyNumberFormat="1" applyFont="1" applyBorder="1" applyAlignment="1">
      <alignment horizontal="center" vertical="center"/>
    </xf>
    <xf numFmtId="1" fontId="10" fillId="0" borderId="1" xfId="0" applyNumberFormat="1" applyFont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9" fillId="0" borderId="4" xfId="5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9" fillId="0" borderId="3" xfId="0" applyFont="1" applyFill="1" applyBorder="1" applyAlignment="1">
      <alignment horizontal="left" vertical="center" wrapText="1"/>
    </xf>
    <xf numFmtId="0" fontId="9" fillId="2" borderId="1" xfId="5" applyFont="1" applyFill="1" applyBorder="1" applyAlignment="1">
      <alignment horizontal="left" vertical="center" wrapText="1"/>
    </xf>
    <xf numFmtId="0" fontId="9" fillId="2" borderId="1" xfId="8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left" vertical="center" wrapText="1"/>
    </xf>
    <xf numFmtId="10" fontId="10" fillId="2" borderId="1" xfId="0" applyNumberFormat="1" applyFont="1" applyFill="1" applyBorder="1" applyAlignment="1">
      <alignment horizontal="left" vertical="center" wrapText="1"/>
    </xf>
    <xf numFmtId="0" fontId="10" fillId="2" borderId="1" xfId="8" quotePrefix="1" applyFont="1" applyFill="1" applyBorder="1" applyAlignment="1">
      <alignment horizontal="center" vertical="center"/>
    </xf>
    <xf numFmtId="0" fontId="10" fillId="0" borderId="0" xfId="0" applyFont="1"/>
    <xf numFmtId="165" fontId="9" fillId="0" borderId="1" xfId="0" applyNumberFormat="1" applyFont="1" applyFill="1" applyBorder="1" applyAlignment="1">
      <alignment horizontal="right" vertical="center" wrapText="1"/>
    </xf>
    <xf numFmtId="165" fontId="9" fillId="0" borderId="1" xfId="0" applyNumberFormat="1" applyFont="1" applyFill="1" applyBorder="1" applyAlignment="1">
      <alignment horizontal="right" vertical="center"/>
    </xf>
    <xf numFmtId="0" fontId="9" fillId="0" borderId="1" xfId="0" quotePrefix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3" fontId="10" fillId="0" borderId="1" xfId="0" applyNumberFormat="1" applyFont="1" applyFill="1" applyBorder="1" applyAlignment="1">
      <alignment horizontal="center" vertical="center"/>
    </xf>
    <xf numFmtId="4" fontId="10" fillId="0" borderId="1" xfId="0" applyNumberFormat="1" applyFont="1" applyFill="1" applyBorder="1" applyAlignment="1">
      <alignment horizontal="center" vertical="center"/>
    </xf>
    <xf numFmtId="43" fontId="10" fillId="0" borderId="1" xfId="1" applyFont="1" applyFill="1" applyBorder="1" applyAlignment="1">
      <alignment horizontal="center" vertical="center"/>
    </xf>
    <xf numFmtId="165" fontId="10" fillId="0" borderId="1" xfId="1" applyNumberFormat="1" applyFont="1" applyFill="1" applyBorder="1" applyAlignment="1">
      <alignment vertical="center"/>
    </xf>
    <xf numFmtId="165" fontId="10" fillId="0" borderId="1" xfId="0" applyNumberFormat="1" applyFont="1" applyFill="1" applyBorder="1" applyAlignment="1">
      <alignment vertical="center"/>
    </xf>
    <xf numFmtId="1" fontId="9" fillId="0" borderId="1" xfId="0" applyNumberFormat="1" applyFont="1" applyFill="1" applyBorder="1" applyAlignment="1">
      <alignment horizontal="center" vertical="center"/>
    </xf>
    <xf numFmtId="166" fontId="9" fillId="0" borderId="1" xfId="0" applyNumberFormat="1" applyFont="1" applyFill="1" applyBorder="1" applyAlignment="1">
      <alignment horizontal="center" vertical="center" wrapText="1"/>
    </xf>
    <xf numFmtId="166" fontId="9" fillId="0" borderId="1" xfId="0" applyNumberFormat="1" applyFont="1" applyFill="1" applyBorder="1" applyAlignment="1">
      <alignment horizontal="center" vertical="center"/>
    </xf>
    <xf numFmtId="0" fontId="1" fillId="0" borderId="0" xfId="0" applyFont="1"/>
    <xf numFmtId="1" fontId="10" fillId="0" borderId="1" xfId="0" applyNumberFormat="1" applyFont="1" applyFill="1" applyBorder="1" applyAlignment="1">
      <alignment horizontal="center" vertical="center"/>
    </xf>
    <xf numFmtId="166" fontId="10" fillId="0" borderId="1" xfId="0" applyNumberFormat="1" applyFont="1" applyFill="1" applyBorder="1" applyAlignment="1">
      <alignment horizontal="center" vertical="center"/>
    </xf>
    <xf numFmtId="0" fontId="11" fillId="0" borderId="0" xfId="0" applyFont="1"/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8" fillId="0" borderId="0" xfId="0" applyFont="1" applyFill="1"/>
    <xf numFmtId="0" fontId="10" fillId="0" borderId="0" xfId="0" applyFont="1" applyFill="1"/>
    <xf numFmtId="0" fontId="7" fillId="0" borderId="1" xfId="0" quotePrefix="1" applyFont="1" applyFill="1" applyBorder="1" applyAlignment="1">
      <alignment horizontal="center" vertical="center"/>
    </xf>
    <xf numFmtId="165" fontId="11" fillId="0" borderId="0" xfId="1" applyNumberFormat="1" applyFont="1"/>
    <xf numFmtId="0" fontId="10" fillId="0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9" fillId="2" borderId="1" xfId="7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0" xfId="5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 wrapText="1"/>
    </xf>
    <xf numFmtId="0" fontId="10" fillId="0" borderId="1" xfId="0" quotePrefix="1" applyFont="1" applyFill="1" applyBorder="1" applyAlignment="1">
      <alignment horizontal="center" vertical="center"/>
    </xf>
    <xf numFmtId="0" fontId="10" fillId="0" borderId="8" xfId="0" applyFont="1" applyBorder="1" applyAlignment="1">
      <alignment horizontal="center" vertical="center" wrapText="1"/>
    </xf>
    <xf numFmtId="0" fontId="10" fillId="2" borderId="1" xfId="7" applyNumberFormat="1" applyFont="1" applyFill="1" applyBorder="1" applyAlignment="1">
      <alignment horizontal="center" vertical="center" wrapText="1"/>
    </xf>
    <xf numFmtId="0" fontId="10" fillId="0" borderId="1" xfId="7" applyNumberFormat="1" applyFont="1" applyFill="1" applyBorder="1" applyAlignment="1">
      <alignment horizontal="center" vertical="center" wrapText="1"/>
    </xf>
    <xf numFmtId="0" fontId="10" fillId="0" borderId="2" xfId="7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" fillId="0" borderId="0" xfId="8" applyFont="1"/>
    <xf numFmtId="0" fontId="10" fillId="0" borderId="0" xfId="8" applyNumberFormat="1" applyFont="1" applyFill="1" applyBorder="1" applyAlignment="1">
      <alignment horizontal="left" vertical="center"/>
    </xf>
    <xf numFmtId="0" fontId="10" fillId="0" borderId="0" xfId="8" applyFont="1"/>
    <xf numFmtId="165" fontId="9" fillId="0" borderId="1" xfId="10" applyNumberFormat="1" applyFont="1" applyBorder="1" applyAlignment="1">
      <alignment horizontal="right" vertical="center"/>
    </xf>
    <xf numFmtId="0" fontId="10" fillId="0" borderId="1" xfId="8" applyNumberFormat="1" applyFont="1" applyBorder="1" applyAlignment="1">
      <alignment vertical="center"/>
    </xf>
    <xf numFmtId="3" fontId="0" fillId="0" borderId="0" xfId="0" applyNumberFormat="1" applyAlignment="1">
      <alignment horizontal="center"/>
    </xf>
    <xf numFmtId="3" fontId="0" fillId="0" borderId="0" xfId="0" applyNumberFormat="1" applyAlignment="1">
      <alignment horizontal="right"/>
    </xf>
    <xf numFmtId="3" fontId="0" fillId="0" borderId="0" xfId="0" applyNumberFormat="1"/>
    <xf numFmtId="3" fontId="1" fillId="0" borderId="0" xfId="0" applyNumberFormat="1" applyFont="1" applyAlignment="1">
      <alignment horizontal="center" vertical="center"/>
    </xf>
    <xf numFmtId="3" fontId="1" fillId="0" borderId="0" xfId="0" applyNumberFormat="1" applyFont="1" applyAlignment="1">
      <alignment horizontal="right" vertical="center"/>
    </xf>
    <xf numFmtId="4" fontId="1" fillId="0" borderId="0" xfId="0" applyNumberFormat="1" applyFont="1" applyAlignment="1">
      <alignment horizontal="right" vertical="center"/>
    </xf>
    <xf numFmtId="0" fontId="8" fillId="0" borderId="0" xfId="0" applyFont="1" applyAlignment="1">
      <alignment horizontal="center"/>
    </xf>
    <xf numFmtId="3" fontId="7" fillId="0" borderId="5" xfId="0" applyNumberFormat="1" applyFont="1" applyBorder="1" applyAlignment="1">
      <alignment horizontal="center" vertical="center" wrapText="1"/>
    </xf>
    <xf numFmtId="3" fontId="7" fillId="0" borderId="2" xfId="0" applyNumberFormat="1" applyFont="1" applyBorder="1" applyAlignment="1">
      <alignment horizontal="right" vertical="center" wrapText="1"/>
    </xf>
    <xf numFmtId="3" fontId="7" fillId="0" borderId="5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justify" vertical="center" wrapText="1"/>
    </xf>
    <xf numFmtId="4" fontId="8" fillId="0" borderId="5" xfId="0" applyNumberFormat="1" applyFont="1" applyFill="1" applyBorder="1" applyAlignment="1">
      <alignment horizontal="center" vertical="center" wrapText="1"/>
    </xf>
    <xf numFmtId="3" fontId="8" fillId="0" borderId="5" xfId="0" applyNumberFormat="1" applyFont="1" applyBorder="1" applyAlignment="1">
      <alignment horizontal="right" vertical="center" wrapText="1"/>
    </xf>
    <xf numFmtId="167" fontId="8" fillId="0" borderId="5" xfId="0" applyNumberFormat="1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3" fontId="7" fillId="0" borderId="5" xfId="0" applyNumberFormat="1" applyFont="1" applyBorder="1" applyAlignment="1">
      <alignment horizontal="right" vertical="center" wrapText="1"/>
    </xf>
    <xf numFmtId="167" fontId="7" fillId="0" borderId="5" xfId="0" applyNumberFormat="1" applyFont="1" applyBorder="1" applyAlignment="1">
      <alignment horizontal="center" vertical="center" wrapText="1"/>
    </xf>
    <xf numFmtId="4" fontId="7" fillId="0" borderId="5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/>
    </xf>
    <xf numFmtId="3" fontId="10" fillId="0" borderId="0" xfId="0" applyNumberFormat="1" applyFont="1" applyAlignment="1">
      <alignment horizontal="center"/>
    </xf>
    <xf numFmtId="3" fontId="10" fillId="0" borderId="0" xfId="0" applyNumberFormat="1" applyFont="1" applyAlignment="1">
      <alignment horizontal="right"/>
    </xf>
    <xf numFmtId="3" fontId="10" fillId="0" borderId="0" xfId="0" applyNumberFormat="1" applyFont="1"/>
    <xf numFmtId="0" fontId="8" fillId="0" borderId="1" xfId="0" quotePrefix="1" applyFont="1" applyFill="1" applyBorder="1" applyAlignment="1">
      <alignment horizontal="center" vertical="center"/>
    </xf>
    <xf numFmtId="0" fontId="8" fillId="0" borderId="1" xfId="0" applyNumberFormat="1" applyFont="1" applyBorder="1" applyAlignment="1">
      <alignment vertical="center" wrapText="1"/>
    </xf>
    <xf numFmtId="0" fontId="9" fillId="0" borderId="1" xfId="0" applyFont="1" applyFill="1" applyBorder="1" applyAlignment="1">
      <alignment horizontal="left" vertical="center"/>
    </xf>
    <xf numFmtId="3" fontId="9" fillId="0" borderId="1" xfId="0" applyNumberFormat="1" applyFont="1" applyFill="1" applyBorder="1" applyAlignment="1">
      <alignment horizontal="right" vertical="center" wrapText="1"/>
    </xf>
    <xf numFmtId="3" fontId="9" fillId="0" borderId="1" xfId="1" applyNumberFormat="1" applyFont="1" applyBorder="1" applyAlignment="1">
      <alignment horizontal="right" vertical="center" wrapText="1"/>
    </xf>
    <xf numFmtId="0" fontId="9" fillId="0" borderId="0" xfId="0" applyFont="1"/>
    <xf numFmtId="2" fontId="10" fillId="0" borderId="1" xfId="0" applyNumberFormat="1" applyFont="1" applyFill="1" applyBorder="1" applyAlignment="1">
      <alignment horizontal="right" vertical="center" wrapText="1"/>
    </xf>
    <xf numFmtId="3" fontId="10" fillId="0" borderId="1" xfId="0" applyNumberFormat="1" applyFont="1" applyFill="1" applyBorder="1" applyAlignment="1">
      <alignment horizontal="right" vertical="center" wrapText="1"/>
    </xf>
    <xf numFmtId="3" fontId="10" fillId="0" borderId="1" xfId="1" applyNumberFormat="1" applyFont="1" applyFill="1" applyBorder="1" applyAlignment="1">
      <alignment horizontal="right" vertical="center"/>
    </xf>
    <xf numFmtId="0" fontId="9" fillId="0" borderId="1" xfId="0" applyFont="1" applyFill="1" applyBorder="1" applyAlignment="1">
      <alignment horizontal="right" vertical="center"/>
    </xf>
    <xf numFmtId="3" fontId="9" fillId="0" borderId="1" xfId="1" applyNumberFormat="1" applyFont="1" applyFill="1" applyBorder="1" applyAlignment="1">
      <alignment horizontal="right" vertical="center"/>
    </xf>
    <xf numFmtId="0" fontId="9" fillId="0" borderId="0" xfId="0" applyFont="1" applyFill="1"/>
    <xf numFmtId="2" fontId="10" fillId="0" borderId="1" xfId="0" applyNumberFormat="1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right" vertical="center" wrapText="1"/>
    </xf>
    <xf numFmtId="0" fontId="9" fillId="0" borderId="5" xfId="0" applyFont="1" applyBorder="1" applyAlignment="1">
      <alignment horizontal="right" vertical="center" wrapText="1"/>
    </xf>
    <xf numFmtId="3" fontId="9" fillId="0" borderId="2" xfId="1" applyNumberFormat="1" applyFont="1" applyBorder="1" applyAlignment="1">
      <alignment horizontal="right" vertical="center" wrapText="1"/>
    </xf>
    <xf numFmtId="0" fontId="9" fillId="0" borderId="0" xfId="0" applyFont="1" applyAlignment="1">
      <alignment wrapText="1"/>
    </xf>
    <xf numFmtId="0" fontId="10" fillId="0" borderId="0" xfId="0" applyFont="1" applyAlignment="1">
      <alignment horizontal="center"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wrapText="1"/>
    </xf>
    <xf numFmtId="43" fontId="7" fillId="0" borderId="1" xfId="1" applyFont="1" applyBorder="1" applyAlignment="1">
      <alignment horizontal="center" vertical="center" wrapText="1"/>
    </xf>
    <xf numFmtId="3" fontId="7" fillId="0" borderId="1" xfId="1" applyNumberFormat="1" applyFont="1" applyBorder="1" applyAlignment="1">
      <alignment horizontal="right" vertical="center" wrapText="1"/>
    </xf>
    <xf numFmtId="0" fontId="8" fillId="0" borderId="1" xfId="8" applyNumberFormat="1" applyFont="1" applyBorder="1" applyAlignment="1">
      <alignment vertical="center"/>
    </xf>
    <xf numFmtId="3" fontId="8" fillId="0" borderId="1" xfId="1" applyNumberFormat="1" applyFont="1" applyFill="1" applyBorder="1" applyAlignment="1">
      <alignment horizontal="right" vertical="center"/>
    </xf>
    <xf numFmtId="2" fontId="8" fillId="0" borderId="1" xfId="0" applyNumberFormat="1" applyFont="1" applyFill="1" applyBorder="1" applyAlignment="1">
      <alignment horizontal="center" vertical="center" wrapText="1"/>
    </xf>
    <xf numFmtId="3" fontId="8" fillId="0" borderId="1" xfId="1" applyNumberFormat="1" applyFont="1" applyFill="1" applyBorder="1" applyAlignment="1">
      <alignment horizontal="right" vertical="center" wrapText="1"/>
    </xf>
    <xf numFmtId="0" fontId="8" fillId="0" borderId="1" xfId="0" applyFont="1" applyFill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right" vertical="center" wrapText="1"/>
    </xf>
    <xf numFmtId="167" fontId="8" fillId="0" borderId="1" xfId="1" applyNumberFormat="1" applyFont="1" applyFill="1" applyBorder="1" applyAlignment="1">
      <alignment horizontal="center" vertical="center" wrapText="1"/>
    </xf>
    <xf numFmtId="2" fontId="8" fillId="0" borderId="6" xfId="0" applyNumberFormat="1" applyFont="1" applyFill="1" applyBorder="1" applyAlignment="1">
      <alignment horizontal="center" vertical="center" wrapText="1"/>
    </xf>
    <xf numFmtId="164" fontId="8" fillId="0" borderId="1" xfId="1" applyNumberFormat="1" applyFont="1" applyFill="1" applyBorder="1" applyAlignment="1">
      <alignment horizontal="center" vertical="center" wrapText="1"/>
    </xf>
    <xf numFmtId="3" fontId="7" fillId="0" borderId="1" xfId="1" applyNumberFormat="1" applyFont="1" applyFill="1" applyBorder="1" applyAlignment="1">
      <alignment horizontal="right" vertical="center"/>
    </xf>
    <xf numFmtId="2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right" vertical="center" wrapText="1"/>
    </xf>
    <xf numFmtId="167" fontId="7" fillId="0" borderId="1" xfId="1" applyNumberFormat="1" applyFont="1" applyFill="1" applyBorder="1" applyAlignment="1">
      <alignment horizontal="center" vertical="center" wrapText="1"/>
    </xf>
    <xf numFmtId="3" fontId="7" fillId="0" borderId="1" xfId="1" applyNumberFormat="1" applyFont="1" applyFill="1" applyBorder="1" applyAlignment="1">
      <alignment horizontal="right" vertical="center" wrapText="1"/>
    </xf>
    <xf numFmtId="2" fontId="7" fillId="0" borderId="6" xfId="0" applyNumberFormat="1" applyFont="1" applyFill="1" applyBorder="1" applyAlignment="1">
      <alignment horizontal="center" vertical="center" wrapText="1"/>
    </xf>
    <xf numFmtId="164" fontId="7" fillId="0" borderId="1" xfId="1" applyNumberFormat="1" applyFont="1" applyFill="1" applyBorder="1" applyAlignment="1">
      <alignment horizontal="center" vertical="center" wrapText="1"/>
    </xf>
    <xf numFmtId="0" fontId="7" fillId="0" borderId="0" xfId="0" applyFont="1" applyFill="1"/>
    <xf numFmtId="3" fontId="8" fillId="0" borderId="1" xfId="1" applyNumberFormat="1" applyFont="1" applyBorder="1" applyAlignment="1">
      <alignment horizontal="right" vertical="center" wrapText="1"/>
    </xf>
    <xf numFmtId="3" fontId="7" fillId="0" borderId="2" xfId="1" applyNumberFormat="1" applyFont="1" applyBorder="1" applyAlignment="1">
      <alignment horizontal="right" vertical="center" wrapText="1"/>
    </xf>
    <xf numFmtId="0" fontId="7" fillId="0" borderId="0" xfId="0" applyFont="1" applyAlignment="1">
      <alignment wrapText="1"/>
    </xf>
    <xf numFmtId="3" fontId="9" fillId="0" borderId="1" xfId="0" applyNumberFormat="1" applyFont="1" applyBorder="1" applyAlignment="1">
      <alignment vertical="center" wrapText="1"/>
    </xf>
    <xf numFmtId="3" fontId="9" fillId="0" borderId="1" xfId="0" applyNumberFormat="1" applyFont="1" applyFill="1" applyBorder="1" applyAlignment="1">
      <alignment vertical="center"/>
    </xf>
    <xf numFmtId="0" fontId="10" fillId="0" borderId="1" xfId="0" applyFont="1" applyFill="1" applyBorder="1" applyAlignment="1">
      <alignment horizontal="justify" vertical="center" wrapText="1"/>
    </xf>
    <xf numFmtId="3" fontId="10" fillId="0" borderId="1" xfId="0" applyNumberFormat="1" applyFont="1" applyFill="1" applyBorder="1" applyAlignment="1">
      <alignment vertical="center"/>
    </xf>
    <xf numFmtId="165" fontId="10" fillId="0" borderId="1" xfId="0" applyNumberFormat="1" applyFont="1" applyFill="1" applyBorder="1" applyAlignment="1">
      <alignment horizontal="left" vertical="center"/>
    </xf>
    <xf numFmtId="165" fontId="9" fillId="0" borderId="1" xfId="0" applyNumberFormat="1" applyFont="1" applyFill="1" applyBorder="1" applyAlignment="1">
      <alignment vertical="center"/>
    </xf>
    <xf numFmtId="165" fontId="9" fillId="0" borderId="1" xfId="0" applyNumberFormat="1" applyFont="1" applyFill="1" applyBorder="1" applyAlignment="1">
      <alignment horizontal="left" vertical="center"/>
    </xf>
    <xf numFmtId="165" fontId="9" fillId="0" borderId="1" xfId="1" applyNumberFormat="1" applyFont="1" applyFill="1" applyBorder="1" applyAlignment="1">
      <alignment vertical="center"/>
    </xf>
    <xf numFmtId="165" fontId="10" fillId="0" borderId="0" xfId="0" applyNumberFormat="1" applyFont="1"/>
    <xf numFmtId="0" fontId="10" fillId="0" borderId="1" xfId="0" applyFont="1" applyBorder="1" applyAlignment="1">
      <alignment horizontal="justify" vertical="center" wrapText="1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left" vertical="center"/>
    </xf>
    <xf numFmtId="0" fontId="12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3" fontId="1" fillId="0" borderId="0" xfId="0" applyNumberFormat="1" applyFont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0" xfId="0" applyNumberFormat="1" applyFont="1"/>
    <xf numFmtId="0" fontId="1" fillId="0" borderId="0" xfId="0" applyFont="1" applyAlignment="1">
      <alignment horizontal="center" vertical="center" wrapText="1"/>
    </xf>
    <xf numFmtId="0" fontId="12" fillId="0" borderId="0" xfId="5" applyFont="1" applyFill="1" applyAlignment="1">
      <alignment horizontal="left" vertical="center"/>
    </xf>
    <xf numFmtId="0" fontId="1" fillId="0" borderId="0" xfId="5" applyFont="1" applyFill="1" applyAlignment="1">
      <alignment horizontal="left" vertical="center"/>
    </xf>
    <xf numFmtId="0" fontId="2" fillId="0" borderId="1" xfId="8" applyFont="1" applyBorder="1" applyAlignment="1">
      <alignment horizontal="center" vertical="center"/>
    </xf>
    <xf numFmtId="0" fontId="2" fillId="0" borderId="1" xfId="8" applyNumberFormat="1" applyFont="1" applyBorder="1" applyAlignment="1">
      <alignment horizontal="center" vertical="center" wrapText="1"/>
    </xf>
    <xf numFmtId="41" fontId="2" fillId="0" borderId="1" xfId="9" applyFont="1" applyBorder="1" applyAlignment="1">
      <alignment horizontal="center" vertical="center" wrapText="1"/>
    </xf>
    <xf numFmtId="165" fontId="2" fillId="0" borderId="1" xfId="8" applyNumberFormat="1" applyFont="1" applyBorder="1" applyAlignment="1">
      <alignment horizontal="center" vertical="center" wrapText="1"/>
    </xf>
    <xf numFmtId="0" fontId="2" fillId="2" borderId="1" xfId="5" applyFont="1" applyFill="1" applyBorder="1" applyAlignment="1">
      <alignment horizontal="left" vertical="center" wrapText="1"/>
    </xf>
    <xf numFmtId="0" fontId="6" fillId="0" borderId="1" xfId="8" applyFont="1" applyBorder="1" applyAlignment="1">
      <alignment horizontal="center" vertical="center"/>
    </xf>
    <xf numFmtId="37" fontId="1" fillId="0" borderId="1" xfId="9" applyNumberFormat="1" applyFont="1" applyBorder="1" applyAlignment="1">
      <alignment horizontal="center" vertical="center"/>
    </xf>
    <xf numFmtId="0" fontId="1" fillId="0" borderId="1" xfId="8" applyFont="1" applyBorder="1" applyAlignment="1">
      <alignment horizontal="center" vertical="center"/>
    </xf>
    <xf numFmtId="3" fontId="1" fillId="0" borderId="1" xfId="8" applyNumberFormat="1" applyFont="1" applyBorder="1" applyAlignment="1">
      <alignment horizontal="right" vertical="center"/>
    </xf>
    <xf numFmtId="165" fontId="2" fillId="0" borderId="1" xfId="10" applyNumberFormat="1" applyFont="1" applyBorder="1" applyAlignment="1">
      <alignment horizontal="right" vertical="center"/>
    </xf>
    <xf numFmtId="0" fontId="1" fillId="0" borderId="1" xfId="8" applyNumberFormat="1" applyFont="1" applyBorder="1" applyAlignment="1">
      <alignment vertical="center"/>
    </xf>
    <xf numFmtId="0" fontId="1" fillId="0" borderId="1" xfId="8" applyNumberFormat="1" applyFont="1" applyBorder="1" applyAlignment="1">
      <alignment horizontal="center" vertical="center"/>
    </xf>
    <xf numFmtId="164" fontId="1" fillId="0" borderId="1" xfId="8" applyNumberFormat="1" applyFont="1" applyBorder="1" applyAlignment="1">
      <alignment horizontal="center" vertical="center"/>
    </xf>
    <xf numFmtId="4" fontId="1" fillId="0" borderId="1" xfId="8" applyNumberFormat="1" applyFont="1" applyBorder="1" applyAlignment="1">
      <alignment horizontal="center" vertical="center"/>
    </xf>
    <xf numFmtId="2" fontId="1" fillId="0" borderId="1" xfId="8" applyNumberFormat="1" applyFont="1" applyBorder="1" applyAlignment="1">
      <alignment horizontal="center" vertical="center"/>
    </xf>
    <xf numFmtId="0" fontId="2" fillId="0" borderId="1" xfId="8" applyFont="1" applyBorder="1" applyAlignment="1">
      <alignment horizontal="left" vertical="center"/>
    </xf>
    <xf numFmtId="37" fontId="2" fillId="0" borderId="1" xfId="9" applyNumberFormat="1" applyFont="1" applyBorder="1" applyAlignment="1">
      <alignment horizontal="center" vertical="center"/>
    </xf>
    <xf numFmtId="3" fontId="2" fillId="0" borderId="1" xfId="8" applyNumberFormat="1" applyFont="1" applyBorder="1" applyAlignment="1">
      <alignment horizontal="right" vertical="center"/>
    </xf>
    <xf numFmtId="0" fontId="1" fillId="2" borderId="1" xfId="5" applyFont="1" applyFill="1" applyBorder="1" applyAlignment="1">
      <alignment horizontal="center" vertical="center" wrapText="1"/>
    </xf>
    <xf numFmtId="3" fontId="1" fillId="0" borderId="1" xfId="8" applyNumberFormat="1" applyFont="1" applyFill="1" applyBorder="1" applyAlignment="1">
      <alignment horizontal="center" vertical="center"/>
    </xf>
    <xf numFmtId="165" fontId="1" fillId="0" borderId="1" xfId="10" applyNumberFormat="1" applyFont="1" applyBorder="1" applyAlignment="1">
      <alignment horizontal="right" vertical="center"/>
    </xf>
    <xf numFmtId="0" fontId="1" fillId="0" borderId="1" xfId="8" quotePrefix="1" applyFont="1" applyBorder="1" applyAlignment="1">
      <alignment horizontal="center" vertical="center"/>
    </xf>
    <xf numFmtId="0" fontId="1" fillId="0" borderId="1" xfId="8" applyNumberFormat="1" applyFont="1" applyBorder="1" applyAlignment="1">
      <alignment vertical="center" wrapText="1"/>
    </xf>
    <xf numFmtId="4" fontId="7" fillId="0" borderId="5" xfId="0" applyNumberFormat="1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/>
    </xf>
    <xf numFmtId="0" fontId="9" fillId="0" borderId="2" xfId="7" applyNumberFormat="1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12" fillId="0" borderId="0" xfId="0" applyFont="1" applyFill="1" applyAlignment="1">
      <alignment horizontal="left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10" fontId="10" fillId="2" borderId="1" xfId="0" applyNumberFormat="1" applyFont="1" applyFill="1" applyBorder="1" applyAlignment="1">
      <alignment horizontal="justify" vertical="center" wrapText="1"/>
    </xf>
    <xf numFmtId="0" fontId="10" fillId="0" borderId="3" xfId="0" applyFont="1" applyFill="1" applyBorder="1" applyAlignment="1">
      <alignment vertical="center" wrapText="1"/>
    </xf>
    <xf numFmtId="2" fontId="10" fillId="0" borderId="1" xfId="0" applyNumberFormat="1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 wrapText="1"/>
    </xf>
    <xf numFmtId="2" fontId="9" fillId="0" borderId="1" xfId="7" applyNumberFormat="1" applyFont="1" applyFill="1" applyBorder="1" applyAlignment="1">
      <alignment horizontal="center" vertical="center" wrapText="1"/>
    </xf>
    <xf numFmtId="0" fontId="9" fillId="0" borderId="2" xfId="0" quotePrefix="1" applyFont="1" applyFill="1" applyBorder="1" applyAlignment="1">
      <alignment horizontal="center" vertical="center"/>
    </xf>
    <xf numFmtId="0" fontId="9" fillId="0" borderId="7" xfId="0" applyFont="1" applyBorder="1" applyAlignment="1">
      <alignment horizontal="justify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quotePrefix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2" fillId="0" borderId="1" xfId="8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2" fillId="0" borderId="0" xfId="5" applyFont="1" applyFill="1" applyAlignment="1">
      <alignment horizontal="left" vertical="center"/>
    </xf>
    <xf numFmtId="0" fontId="7" fillId="2" borderId="1" xfId="5" applyFont="1" applyFill="1" applyBorder="1" applyAlignment="1">
      <alignment horizontal="left" vertical="center" wrapText="1"/>
    </xf>
    <xf numFmtId="0" fontId="17" fillId="0" borderId="0" xfId="0" applyFont="1" applyAlignment="1">
      <alignment horizontal="left" vertical="center"/>
    </xf>
    <xf numFmtId="0" fontId="18" fillId="0" borderId="0" xfId="0" applyFont="1"/>
    <xf numFmtId="3" fontId="19" fillId="0" borderId="0" xfId="0" applyNumberFormat="1" applyFont="1" applyAlignment="1">
      <alignment horizontal="right"/>
    </xf>
    <xf numFmtId="3" fontId="19" fillId="0" borderId="0" xfId="0" applyNumberFormat="1" applyFont="1" applyAlignment="1">
      <alignment horizontal="right" vertical="center"/>
    </xf>
    <xf numFmtId="2" fontId="8" fillId="0" borderId="1" xfId="0" applyNumberFormat="1" applyFont="1" applyFill="1" applyBorder="1" applyAlignment="1">
      <alignment horizontal="justify" vertical="center" wrapText="1"/>
    </xf>
    <xf numFmtId="3" fontId="9" fillId="0" borderId="1" xfId="0" applyNumberFormat="1" applyFont="1" applyBorder="1" applyAlignment="1">
      <alignment horizontal="right" vertical="center" wrapText="1"/>
    </xf>
    <xf numFmtId="0" fontId="10" fillId="0" borderId="1" xfId="0" applyFont="1" applyBorder="1"/>
    <xf numFmtId="0" fontId="9" fillId="0" borderId="1" xfId="0" applyFont="1" applyBorder="1"/>
    <xf numFmtId="3" fontId="10" fillId="0" borderId="1" xfId="0" applyNumberFormat="1" applyFont="1" applyBorder="1" applyAlignment="1">
      <alignment horizontal="right" vertical="center" wrapText="1"/>
    </xf>
    <xf numFmtId="0" fontId="10" fillId="0" borderId="1" xfId="0" applyFont="1" applyFill="1" applyBorder="1"/>
    <xf numFmtId="43" fontId="10" fillId="0" borderId="1" xfId="1" applyFont="1" applyBorder="1" applyAlignment="1">
      <alignment horizontal="right" vertical="center" wrapText="1"/>
    </xf>
    <xf numFmtId="3" fontId="10" fillId="0" borderId="1" xfId="0" applyNumberFormat="1" applyFont="1" applyBorder="1" applyAlignment="1">
      <alignment horizontal="justify" vertical="center" wrapText="1"/>
    </xf>
    <xf numFmtId="0" fontId="10" fillId="0" borderId="1" xfId="0" applyFont="1" applyFill="1" applyBorder="1" applyAlignment="1">
      <alignment vertical="center" wrapText="1"/>
    </xf>
    <xf numFmtId="3" fontId="8" fillId="0" borderId="5" xfId="0" applyNumberFormat="1" applyFont="1" applyFill="1" applyBorder="1" applyAlignment="1">
      <alignment horizontal="right" vertical="center" wrapText="1"/>
    </xf>
    <xf numFmtId="3" fontId="7" fillId="0" borderId="5" xfId="0" applyNumberFormat="1" applyFont="1" applyFill="1" applyBorder="1" applyAlignment="1">
      <alignment horizontal="right" vertical="center" wrapText="1"/>
    </xf>
    <xf numFmtId="0" fontId="9" fillId="0" borderId="1" xfId="0" applyFont="1" applyFill="1" applyBorder="1" applyAlignment="1">
      <alignment horizontal="center" vertical="center"/>
    </xf>
    <xf numFmtId="0" fontId="10" fillId="0" borderId="1" xfId="0" quotePrefix="1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12" fillId="0" borderId="0" xfId="5" applyFont="1" applyFill="1" applyAlignment="1">
      <alignment horizontal="left" vertical="center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justify" vertical="center" wrapText="1"/>
    </xf>
    <xf numFmtId="0" fontId="9" fillId="0" borderId="1" xfId="0" applyFont="1" applyFill="1" applyBorder="1" applyAlignment="1">
      <alignment horizontal="left" vertical="center" wrapText="1"/>
    </xf>
    <xf numFmtId="41" fontId="10" fillId="0" borderId="1" xfId="0" applyNumberFormat="1" applyFont="1" applyBorder="1" applyAlignment="1">
      <alignment horizontal="right" vertical="center" wrapText="1"/>
    </xf>
    <xf numFmtId="0" fontId="10" fillId="0" borderId="3" xfId="0" quotePrefix="1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left" vertical="center" wrapText="1"/>
    </xf>
    <xf numFmtId="0" fontId="10" fillId="0" borderId="7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7" xfId="0" quotePrefix="1" applyFont="1" applyFill="1" applyBorder="1" applyAlignment="1">
      <alignment horizontal="center" vertical="center"/>
    </xf>
    <xf numFmtId="0" fontId="10" fillId="0" borderId="2" xfId="0" quotePrefix="1" applyFont="1" applyFill="1" applyBorder="1" applyAlignment="1">
      <alignment horizontal="center" vertical="center"/>
    </xf>
    <xf numFmtId="0" fontId="10" fillId="0" borderId="3" xfId="0" applyFont="1" applyBorder="1" applyAlignment="1">
      <alignment horizontal="justify" vertical="center" wrapText="1"/>
    </xf>
    <xf numFmtId="0" fontId="10" fillId="0" borderId="7" xfId="0" applyFont="1" applyBorder="1" applyAlignment="1">
      <alignment horizontal="justify" vertical="center" wrapText="1"/>
    </xf>
    <xf numFmtId="0" fontId="10" fillId="0" borderId="2" xfId="0" applyFont="1" applyBorder="1" applyAlignment="1">
      <alignment horizontal="justify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left" vertical="center"/>
    </xf>
    <xf numFmtId="0" fontId="2" fillId="0" borderId="0" xfId="5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" xfId="7" applyNumberFormat="1" applyFont="1" applyFill="1" applyBorder="1" applyAlignment="1">
      <alignment horizontal="center" vertical="center" wrapText="1"/>
    </xf>
    <xf numFmtId="0" fontId="9" fillId="0" borderId="3" xfId="7" applyNumberFormat="1" applyFont="1" applyFill="1" applyBorder="1" applyAlignment="1">
      <alignment horizontal="center" vertical="center" wrapText="1"/>
    </xf>
    <xf numFmtId="0" fontId="9" fillId="0" borderId="2" xfId="7" applyNumberFormat="1" applyFont="1" applyFill="1" applyBorder="1" applyAlignment="1">
      <alignment horizontal="center" vertical="center" wrapText="1"/>
    </xf>
    <xf numFmtId="0" fontId="1" fillId="0" borderId="0" xfId="5" applyFont="1" applyFill="1" applyBorder="1" applyAlignment="1">
      <alignment horizontal="center" vertical="center" wrapText="1"/>
    </xf>
    <xf numFmtId="0" fontId="10" fillId="0" borderId="1" xfId="0" quotePrefix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justify" vertical="center" wrapText="1"/>
    </xf>
    <xf numFmtId="0" fontId="10" fillId="0" borderId="7" xfId="0" applyFont="1" applyFill="1" applyBorder="1" applyAlignment="1">
      <alignment horizontal="justify" vertical="center" wrapText="1"/>
    </xf>
    <xf numFmtId="0" fontId="10" fillId="0" borderId="2" xfId="0" applyFont="1" applyFill="1" applyBorder="1" applyAlignment="1">
      <alignment horizontal="justify" vertical="center" wrapText="1"/>
    </xf>
    <xf numFmtId="0" fontId="10" fillId="0" borderId="1" xfId="0" applyFont="1" applyBorder="1" applyAlignment="1">
      <alignment horizontal="center" vertical="center" wrapText="1"/>
    </xf>
    <xf numFmtId="0" fontId="12" fillId="0" borderId="0" xfId="8" applyFont="1" applyAlignment="1">
      <alignment horizontal="left" vertical="center" wrapText="1"/>
    </xf>
    <xf numFmtId="0" fontId="13" fillId="0" borderId="0" xfId="8" applyNumberFormat="1" applyFont="1" applyAlignment="1">
      <alignment horizontal="center" vertical="center" wrapText="1"/>
    </xf>
    <xf numFmtId="0" fontId="13" fillId="0" borderId="0" xfId="8" applyNumberFormat="1" applyFont="1" applyAlignment="1">
      <alignment horizontal="center" vertical="center"/>
    </xf>
    <xf numFmtId="0" fontId="14" fillId="0" borderId="0" xfId="8" applyNumberFormat="1" applyFont="1" applyAlignment="1">
      <alignment horizontal="justify" vertical="center" wrapText="1"/>
    </xf>
    <xf numFmtId="0" fontId="2" fillId="0" borderId="1" xfId="8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justify" vertical="center" wrapText="1"/>
    </xf>
    <xf numFmtId="0" fontId="9" fillId="0" borderId="6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3" fontId="7" fillId="0" borderId="3" xfId="0" applyNumberFormat="1" applyFont="1" applyBorder="1" applyAlignment="1">
      <alignment horizontal="center" vertical="center" wrapText="1"/>
    </xf>
    <xf numFmtId="3" fontId="7" fillId="0" borderId="7" xfId="0" applyNumberFormat="1" applyFont="1" applyBorder="1" applyAlignment="1">
      <alignment horizontal="center" vertical="center" wrapText="1"/>
    </xf>
    <xf numFmtId="3" fontId="7" fillId="0" borderId="2" xfId="0" applyNumberFormat="1" applyFont="1" applyBorder="1" applyAlignment="1">
      <alignment horizontal="center" vertical="center" wrapText="1"/>
    </xf>
    <xf numFmtId="3" fontId="8" fillId="0" borderId="3" xfId="0" applyNumberFormat="1" applyFont="1" applyBorder="1" applyAlignment="1">
      <alignment horizontal="justify" vertical="center" wrapText="1"/>
    </xf>
    <xf numFmtId="3" fontId="8" fillId="0" borderId="7" xfId="0" applyNumberFormat="1" applyFont="1" applyBorder="1" applyAlignment="1">
      <alignment horizontal="justify" vertical="center" wrapText="1"/>
    </xf>
    <xf numFmtId="3" fontId="8" fillId="0" borderId="2" xfId="0" applyNumberFormat="1" applyFont="1" applyBorder="1" applyAlignment="1">
      <alignment horizontal="justify" vertical="center" wrapText="1"/>
    </xf>
    <xf numFmtId="0" fontId="7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3" fontId="7" fillId="0" borderId="1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left" vertical="center"/>
    </xf>
    <xf numFmtId="0" fontId="10" fillId="0" borderId="0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12" fillId="0" borderId="0" xfId="5" applyFont="1" applyFill="1" applyAlignment="1">
      <alignment horizontal="left" vertical="center"/>
    </xf>
  </cellXfs>
  <cellStyles count="12">
    <cellStyle name="Comma" xfId="1" builtinId="3"/>
    <cellStyle name="Comma [0] 2" xfId="9"/>
    <cellStyle name="Comma 10" xfId="11"/>
    <cellStyle name="Comma 2" xfId="2"/>
    <cellStyle name="Comma 2 2" xfId="3"/>
    <cellStyle name="Comma 3" xfId="10"/>
    <cellStyle name="Normal" xfId="0" builtinId="0"/>
    <cellStyle name="Normal 2 2" xfId="4"/>
    <cellStyle name="Normal 2 3" xfId="5"/>
    <cellStyle name="Normal 2 4" xfId="6"/>
    <cellStyle name="Normal 3" xfId="8"/>
    <cellStyle name="Normal_Sheet8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NG%20VIEC%202022/LAM%20SINH/KIEM%20TRA%20HO%20SO%20-%20Q&#272;%20PHE%20DUYET/33.09%20Ha%20Bieu-kem-QD-phe-duyet-ho-so-cham-soc-RTTT-nam-4-cua-BQLRPH-Tuan-Gia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TS cs n 4-bv den n 9"/>
      <sheetName val="Bieu 01 THDT"/>
      <sheetName val="Bieu 02aĐG"/>
      <sheetName val="Bieu 02bĐG "/>
      <sheetName val="Bieu 03aCTV"/>
      <sheetName val="Bieu 03bCTV"/>
      <sheetName val="Bieu 04 THV"/>
      <sheetName val="Sheet1"/>
    </sheetNames>
    <sheetDataSet>
      <sheetData sheetId="0"/>
      <sheetData sheetId="1"/>
      <sheetData sheetId="2"/>
      <sheetData sheetId="3"/>
      <sheetData sheetId="4">
        <row r="7">
          <cell r="B7" t="str">
            <v>Chi phí xây dựng</v>
          </cell>
        </row>
        <row r="12">
          <cell r="A12" t="str">
            <v xml:space="preserve"> -</v>
          </cell>
        </row>
        <row r="14">
          <cell r="A14" t="str">
            <v xml:space="preserve"> -</v>
          </cell>
          <cell r="B14" t="str">
            <v>Bảo vệ rừng trồng</v>
          </cell>
        </row>
      </sheetData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H44"/>
  <sheetViews>
    <sheetView zoomScaleNormal="100" workbookViewId="0">
      <selection activeCell="F9" sqref="F9"/>
    </sheetView>
  </sheetViews>
  <sheetFormatPr defaultRowHeight="15"/>
  <cols>
    <col min="1" max="1" width="3.625" style="20" customWidth="1"/>
    <col min="2" max="2" width="32.25" style="6" customWidth="1"/>
    <col min="3" max="4" width="6.625" style="16" customWidth="1"/>
    <col min="5" max="5" width="7.625" style="16" customWidth="1"/>
    <col min="6" max="6" width="5.625" style="16" customWidth="1"/>
    <col min="7" max="7" width="8.125" style="6" customWidth="1"/>
    <col min="8" max="8" width="18.125" style="6" customWidth="1"/>
    <col min="9" max="257" width="9" style="6"/>
    <col min="258" max="258" width="9.75" style="6" customWidth="1"/>
    <col min="259" max="259" width="9.25" style="6" customWidth="1"/>
    <col min="260" max="260" width="8" style="6" customWidth="1"/>
    <col min="261" max="261" width="7.25" style="6" customWidth="1"/>
    <col min="262" max="263" width="10" style="6" customWidth="1"/>
    <col min="264" max="264" width="35.25" style="6" customWidth="1"/>
    <col min="265" max="513" width="9" style="6"/>
    <col min="514" max="514" width="9.75" style="6" customWidth="1"/>
    <col min="515" max="515" width="9.25" style="6" customWidth="1"/>
    <col min="516" max="516" width="8" style="6" customWidth="1"/>
    <col min="517" max="517" width="7.25" style="6" customWidth="1"/>
    <col min="518" max="519" width="10" style="6" customWidth="1"/>
    <col min="520" max="520" width="35.25" style="6" customWidth="1"/>
    <col min="521" max="769" width="9" style="6"/>
    <col min="770" max="770" width="9.75" style="6" customWidth="1"/>
    <col min="771" max="771" width="9.25" style="6" customWidth="1"/>
    <col min="772" max="772" width="8" style="6" customWidth="1"/>
    <col min="773" max="773" width="7.25" style="6" customWidth="1"/>
    <col min="774" max="775" width="10" style="6" customWidth="1"/>
    <col min="776" max="776" width="35.25" style="6" customWidth="1"/>
    <col min="777" max="1025" width="9" style="6"/>
    <col min="1026" max="1026" width="9.75" style="6" customWidth="1"/>
    <col min="1027" max="1027" width="9.25" style="6" customWidth="1"/>
    <col min="1028" max="1028" width="8" style="6" customWidth="1"/>
    <col min="1029" max="1029" width="7.25" style="6" customWidth="1"/>
    <col min="1030" max="1031" width="10" style="6" customWidth="1"/>
    <col min="1032" max="1032" width="35.25" style="6" customWidth="1"/>
    <col min="1033" max="1281" width="9" style="6"/>
    <col min="1282" max="1282" width="9.75" style="6" customWidth="1"/>
    <col min="1283" max="1283" width="9.25" style="6" customWidth="1"/>
    <col min="1284" max="1284" width="8" style="6" customWidth="1"/>
    <col min="1285" max="1285" width="7.25" style="6" customWidth="1"/>
    <col min="1286" max="1287" width="10" style="6" customWidth="1"/>
    <col min="1288" max="1288" width="35.25" style="6" customWidth="1"/>
    <col min="1289" max="1537" width="9" style="6"/>
    <col min="1538" max="1538" width="9.75" style="6" customWidth="1"/>
    <col min="1539" max="1539" width="9.25" style="6" customWidth="1"/>
    <col min="1540" max="1540" width="8" style="6" customWidth="1"/>
    <col min="1541" max="1541" width="7.25" style="6" customWidth="1"/>
    <col min="1542" max="1543" width="10" style="6" customWidth="1"/>
    <col min="1544" max="1544" width="35.25" style="6" customWidth="1"/>
    <col min="1545" max="1793" width="9" style="6"/>
    <col min="1794" max="1794" width="9.75" style="6" customWidth="1"/>
    <col min="1795" max="1795" width="9.25" style="6" customWidth="1"/>
    <col min="1796" max="1796" width="8" style="6" customWidth="1"/>
    <col min="1797" max="1797" width="7.25" style="6" customWidth="1"/>
    <col min="1798" max="1799" width="10" style="6" customWidth="1"/>
    <col min="1800" max="1800" width="35.25" style="6" customWidth="1"/>
    <col min="1801" max="2049" width="9" style="6"/>
    <col min="2050" max="2050" width="9.75" style="6" customWidth="1"/>
    <col min="2051" max="2051" width="9.25" style="6" customWidth="1"/>
    <col min="2052" max="2052" width="8" style="6" customWidth="1"/>
    <col min="2053" max="2053" width="7.25" style="6" customWidth="1"/>
    <col min="2054" max="2055" width="10" style="6" customWidth="1"/>
    <col min="2056" max="2056" width="35.25" style="6" customWidth="1"/>
    <col min="2057" max="2305" width="9" style="6"/>
    <col min="2306" max="2306" width="9.75" style="6" customWidth="1"/>
    <col min="2307" max="2307" width="9.25" style="6" customWidth="1"/>
    <col min="2308" max="2308" width="8" style="6" customWidth="1"/>
    <col min="2309" max="2309" width="7.25" style="6" customWidth="1"/>
    <col min="2310" max="2311" width="10" style="6" customWidth="1"/>
    <col min="2312" max="2312" width="35.25" style="6" customWidth="1"/>
    <col min="2313" max="2561" width="9" style="6"/>
    <col min="2562" max="2562" width="9.75" style="6" customWidth="1"/>
    <col min="2563" max="2563" width="9.25" style="6" customWidth="1"/>
    <col min="2564" max="2564" width="8" style="6" customWidth="1"/>
    <col min="2565" max="2565" width="7.25" style="6" customWidth="1"/>
    <col min="2566" max="2567" width="10" style="6" customWidth="1"/>
    <col min="2568" max="2568" width="35.25" style="6" customWidth="1"/>
    <col min="2569" max="2817" width="9" style="6"/>
    <col min="2818" max="2818" width="9.75" style="6" customWidth="1"/>
    <col min="2819" max="2819" width="9.25" style="6" customWidth="1"/>
    <col min="2820" max="2820" width="8" style="6" customWidth="1"/>
    <col min="2821" max="2821" width="7.25" style="6" customWidth="1"/>
    <col min="2822" max="2823" width="10" style="6" customWidth="1"/>
    <col min="2824" max="2824" width="35.25" style="6" customWidth="1"/>
    <col min="2825" max="3073" width="9" style="6"/>
    <col min="3074" max="3074" width="9.75" style="6" customWidth="1"/>
    <col min="3075" max="3075" width="9.25" style="6" customWidth="1"/>
    <col min="3076" max="3076" width="8" style="6" customWidth="1"/>
    <col min="3077" max="3077" width="7.25" style="6" customWidth="1"/>
    <col min="3078" max="3079" width="10" style="6" customWidth="1"/>
    <col min="3080" max="3080" width="35.25" style="6" customWidth="1"/>
    <col min="3081" max="3329" width="9" style="6"/>
    <col min="3330" max="3330" width="9.75" style="6" customWidth="1"/>
    <col min="3331" max="3331" width="9.25" style="6" customWidth="1"/>
    <col min="3332" max="3332" width="8" style="6" customWidth="1"/>
    <col min="3333" max="3333" width="7.25" style="6" customWidth="1"/>
    <col min="3334" max="3335" width="10" style="6" customWidth="1"/>
    <col min="3336" max="3336" width="35.25" style="6" customWidth="1"/>
    <col min="3337" max="3585" width="9" style="6"/>
    <col min="3586" max="3586" width="9.75" style="6" customWidth="1"/>
    <col min="3587" max="3587" width="9.25" style="6" customWidth="1"/>
    <col min="3588" max="3588" width="8" style="6" customWidth="1"/>
    <col min="3589" max="3589" width="7.25" style="6" customWidth="1"/>
    <col min="3590" max="3591" width="10" style="6" customWidth="1"/>
    <col min="3592" max="3592" width="35.25" style="6" customWidth="1"/>
    <col min="3593" max="3841" width="9" style="6"/>
    <col min="3842" max="3842" width="9.75" style="6" customWidth="1"/>
    <col min="3843" max="3843" width="9.25" style="6" customWidth="1"/>
    <col min="3844" max="3844" width="8" style="6" customWidth="1"/>
    <col min="3845" max="3845" width="7.25" style="6" customWidth="1"/>
    <col min="3846" max="3847" width="10" style="6" customWidth="1"/>
    <col min="3848" max="3848" width="35.25" style="6" customWidth="1"/>
    <col min="3849" max="4097" width="9" style="6"/>
    <col min="4098" max="4098" width="9.75" style="6" customWidth="1"/>
    <col min="4099" max="4099" width="9.25" style="6" customWidth="1"/>
    <col min="4100" max="4100" width="8" style="6" customWidth="1"/>
    <col min="4101" max="4101" width="7.25" style="6" customWidth="1"/>
    <col min="4102" max="4103" width="10" style="6" customWidth="1"/>
    <col min="4104" max="4104" width="35.25" style="6" customWidth="1"/>
    <col min="4105" max="4353" width="9" style="6"/>
    <col min="4354" max="4354" width="9.75" style="6" customWidth="1"/>
    <col min="4355" max="4355" width="9.25" style="6" customWidth="1"/>
    <col min="4356" max="4356" width="8" style="6" customWidth="1"/>
    <col min="4357" max="4357" width="7.25" style="6" customWidth="1"/>
    <col min="4358" max="4359" width="10" style="6" customWidth="1"/>
    <col min="4360" max="4360" width="35.25" style="6" customWidth="1"/>
    <col min="4361" max="4609" width="9" style="6"/>
    <col min="4610" max="4610" width="9.75" style="6" customWidth="1"/>
    <col min="4611" max="4611" width="9.25" style="6" customWidth="1"/>
    <col min="4612" max="4612" width="8" style="6" customWidth="1"/>
    <col min="4613" max="4613" width="7.25" style="6" customWidth="1"/>
    <col min="4614" max="4615" width="10" style="6" customWidth="1"/>
    <col min="4616" max="4616" width="35.25" style="6" customWidth="1"/>
    <col min="4617" max="4865" width="9" style="6"/>
    <col min="4866" max="4866" width="9.75" style="6" customWidth="1"/>
    <col min="4867" max="4867" width="9.25" style="6" customWidth="1"/>
    <col min="4868" max="4868" width="8" style="6" customWidth="1"/>
    <col min="4869" max="4869" width="7.25" style="6" customWidth="1"/>
    <col min="4870" max="4871" width="10" style="6" customWidth="1"/>
    <col min="4872" max="4872" width="35.25" style="6" customWidth="1"/>
    <col min="4873" max="5121" width="9" style="6"/>
    <col min="5122" max="5122" width="9.75" style="6" customWidth="1"/>
    <col min="5123" max="5123" width="9.25" style="6" customWidth="1"/>
    <col min="5124" max="5124" width="8" style="6" customWidth="1"/>
    <col min="5125" max="5125" width="7.25" style="6" customWidth="1"/>
    <col min="5126" max="5127" width="10" style="6" customWidth="1"/>
    <col min="5128" max="5128" width="35.25" style="6" customWidth="1"/>
    <col min="5129" max="5377" width="9" style="6"/>
    <col min="5378" max="5378" width="9.75" style="6" customWidth="1"/>
    <col min="5379" max="5379" width="9.25" style="6" customWidth="1"/>
    <col min="5380" max="5380" width="8" style="6" customWidth="1"/>
    <col min="5381" max="5381" width="7.25" style="6" customWidth="1"/>
    <col min="5382" max="5383" width="10" style="6" customWidth="1"/>
    <col min="5384" max="5384" width="35.25" style="6" customWidth="1"/>
    <col min="5385" max="5633" width="9" style="6"/>
    <col min="5634" max="5634" width="9.75" style="6" customWidth="1"/>
    <col min="5635" max="5635" width="9.25" style="6" customWidth="1"/>
    <col min="5636" max="5636" width="8" style="6" customWidth="1"/>
    <col min="5637" max="5637" width="7.25" style="6" customWidth="1"/>
    <col min="5638" max="5639" width="10" style="6" customWidth="1"/>
    <col min="5640" max="5640" width="35.25" style="6" customWidth="1"/>
    <col min="5641" max="5889" width="9" style="6"/>
    <col min="5890" max="5890" width="9.75" style="6" customWidth="1"/>
    <col min="5891" max="5891" width="9.25" style="6" customWidth="1"/>
    <col min="5892" max="5892" width="8" style="6" customWidth="1"/>
    <col min="5893" max="5893" width="7.25" style="6" customWidth="1"/>
    <col min="5894" max="5895" width="10" style="6" customWidth="1"/>
    <col min="5896" max="5896" width="35.25" style="6" customWidth="1"/>
    <col min="5897" max="6145" width="9" style="6"/>
    <col min="6146" max="6146" width="9.75" style="6" customWidth="1"/>
    <col min="6147" max="6147" width="9.25" style="6" customWidth="1"/>
    <col min="6148" max="6148" width="8" style="6" customWidth="1"/>
    <col min="6149" max="6149" width="7.25" style="6" customWidth="1"/>
    <col min="6150" max="6151" width="10" style="6" customWidth="1"/>
    <col min="6152" max="6152" width="35.25" style="6" customWidth="1"/>
    <col min="6153" max="6401" width="9" style="6"/>
    <col min="6402" max="6402" width="9.75" style="6" customWidth="1"/>
    <col min="6403" max="6403" width="9.25" style="6" customWidth="1"/>
    <col min="6404" max="6404" width="8" style="6" customWidth="1"/>
    <col min="6405" max="6405" width="7.25" style="6" customWidth="1"/>
    <col min="6406" max="6407" width="10" style="6" customWidth="1"/>
    <col min="6408" max="6408" width="35.25" style="6" customWidth="1"/>
    <col min="6409" max="6657" width="9" style="6"/>
    <col min="6658" max="6658" width="9.75" style="6" customWidth="1"/>
    <col min="6659" max="6659" width="9.25" style="6" customWidth="1"/>
    <col min="6660" max="6660" width="8" style="6" customWidth="1"/>
    <col min="6661" max="6661" width="7.25" style="6" customWidth="1"/>
    <col min="6662" max="6663" width="10" style="6" customWidth="1"/>
    <col min="6664" max="6664" width="35.25" style="6" customWidth="1"/>
    <col min="6665" max="6913" width="9" style="6"/>
    <col min="6914" max="6914" width="9.75" style="6" customWidth="1"/>
    <col min="6915" max="6915" width="9.25" style="6" customWidth="1"/>
    <col min="6916" max="6916" width="8" style="6" customWidth="1"/>
    <col min="6917" max="6917" width="7.25" style="6" customWidth="1"/>
    <col min="6918" max="6919" width="10" style="6" customWidth="1"/>
    <col min="6920" max="6920" width="35.25" style="6" customWidth="1"/>
    <col min="6921" max="7169" width="9" style="6"/>
    <col min="7170" max="7170" width="9.75" style="6" customWidth="1"/>
    <col min="7171" max="7171" width="9.25" style="6" customWidth="1"/>
    <col min="7172" max="7172" width="8" style="6" customWidth="1"/>
    <col min="7173" max="7173" width="7.25" style="6" customWidth="1"/>
    <col min="7174" max="7175" width="10" style="6" customWidth="1"/>
    <col min="7176" max="7176" width="35.25" style="6" customWidth="1"/>
    <col min="7177" max="7425" width="9" style="6"/>
    <col min="7426" max="7426" width="9.75" style="6" customWidth="1"/>
    <col min="7427" max="7427" width="9.25" style="6" customWidth="1"/>
    <col min="7428" max="7428" width="8" style="6" customWidth="1"/>
    <col min="7429" max="7429" width="7.25" style="6" customWidth="1"/>
    <col min="7430" max="7431" width="10" style="6" customWidth="1"/>
    <col min="7432" max="7432" width="35.25" style="6" customWidth="1"/>
    <col min="7433" max="7681" width="9" style="6"/>
    <col min="7682" max="7682" width="9.75" style="6" customWidth="1"/>
    <col min="7683" max="7683" width="9.25" style="6" customWidth="1"/>
    <col min="7684" max="7684" width="8" style="6" customWidth="1"/>
    <col min="7685" max="7685" width="7.25" style="6" customWidth="1"/>
    <col min="7686" max="7687" width="10" style="6" customWidth="1"/>
    <col min="7688" max="7688" width="35.25" style="6" customWidth="1"/>
    <col min="7689" max="7937" width="9" style="6"/>
    <col min="7938" max="7938" width="9.75" style="6" customWidth="1"/>
    <col min="7939" max="7939" width="9.25" style="6" customWidth="1"/>
    <col min="7940" max="7940" width="8" style="6" customWidth="1"/>
    <col min="7941" max="7941" width="7.25" style="6" customWidth="1"/>
    <col min="7942" max="7943" width="10" style="6" customWidth="1"/>
    <col min="7944" max="7944" width="35.25" style="6" customWidth="1"/>
    <col min="7945" max="8193" width="9" style="6"/>
    <col min="8194" max="8194" width="9.75" style="6" customWidth="1"/>
    <col min="8195" max="8195" width="9.25" style="6" customWidth="1"/>
    <col min="8196" max="8196" width="8" style="6" customWidth="1"/>
    <col min="8197" max="8197" width="7.25" style="6" customWidth="1"/>
    <col min="8198" max="8199" width="10" style="6" customWidth="1"/>
    <col min="8200" max="8200" width="35.25" style="6" customWidth="1"/>
    <col min="8201" max="8449" width="9" style="6"/>
    <col min="8450" max="8450" width="9.75" style="6" customWidth="1"/>
    <col min="8451" max="8451" width="9.25" style="6" customWidth="1"/>
    <col min="8452" max="8452" width="8" style="6" customWidth="1"/>
    <col min="8453" max="8453" width="7.25" style="6" customWidth="1"/>
    <col min="8454" max="8455" width="10" style="6" customWidth="1"/>
    <col min="8456" max="8456" width="35.25" style="6" customWidth="1"/>
    <col min="8457" max="8705" width="9" style="6"/>
    <col min="8706" max="8706" width="9.75" style="6" customWidth="1"/>
    <col min="8707" max="8707" width="9.25" style="6" customWidth="1"/>
    <col min="8708" max="8708" width="8" style="6" customWidth="1"/>
    <col min="8709" max="8709" width="7.25" style="6" customWidth="1"/>
    <col min="8710" max="8711" width="10" style="6" customWidth="1"/>
    <col min="8712" max="8712" width="35.25" style="6" customWidth="1"/>
    <col min="8713" max="8961" width="9" style="6"/>
    <col min="8962" max="8962" width="9.75" style="6" customWidth="1"/>
    <col min="8963" max="8963" width="9.25" style="6" customWidth="1"/>
    <col min="8964" max="8964" width="8" style="6" customWidth="1"/>
    <col min="8965" max="8965" width="7.25" style="6" customWidth="1"/>
    <col min="8966" max="8967" width="10" style="6" customWidth="1"/>
    <col min="8968" max="8968" width="35.25" style="6" customWidth="1"/>
    <col min="8969" max="9217" width="9" style="6"/>
    <col min="9218" max="9218" width="9.75" style="6" customWidth="1"/>
    <col min="9219" max="9219" width="9.25" style="6" customWidth="1"/>
    <col min="9220" max="9220" width="8" style="6" customWidth="1"/>
    <col min="9221" max="9221" width="7.25" style="6" customWidth="1"/>
    <col min="9222" max="9223" width="10" style="6" customWidth="1"/>
    <col min="9224" max="9224" width="35.25" style="6" customWidth="1"/>
    <col min="9225" max="9473" width="9" style="6"/>
    <col min="9474" max="9474" width="9.75" style="6" customWidth="1"/>
    <col min="9475" max="9475" width="9.25" style="6" customWidth="1"/>
    <col min="9476" max="9476" width="8" style="6" customWidth="1"/>
    <col min="9477" max="9477" width="7.25" style="6" customWidth="1"/>
    <col min="9478" max="9479" width="10" style="6" customWidth="1"/>
    <col min="9480" max="9480" width="35.25" style="6" customWidth="1"/>
    <col min="9481" max="9729" width="9" style="6"/>
    <col min="9730" max="9730" width="9.75" style="6" customWidth="1"/>
    <col min="9731" max="9731" width="9.25" style="6" customWidth="1"/>
    <col min="9732" max="9732" width="8" style="6" customWidth="1"/>
    <col min="9733" max="9733" width="7.25" style="6" customWidth="1"/>
    <col min="9734" max="9735" width="10" style="6" customWidth="1"/>
    <col min="9736" max="9736" width="35.25" style="6" customWidth="1"/>
    <col min="9737" max="9985" width="9" style="6"/>
    <col min="9986" max="9986" width="9.75" style="6" customWidth="1"/>
    <col min="9987" max="9987" width="9.25" style="6" customWidth="1"/>
    <col min="9988" max="9988" width="8" style="6" customWidth="1"/>
    <col min="9989" max="9989" width="7.25" style="6" customWidth="1"/>
    <col min="9990" max="9991" width="10" style="6" customWidth="1"/>
    <col min="9992" max="9992" width="35.25" style="6" customWidth="1"/>
    <col min="9993" max="10241" width="9" style="6"/>
    <col min="10242" max="10242" width="9.75" style="6" customWidth="1"/>
    <col min="10243" max="10243" width="9.25" style="6" customWidth="1"/>
    <col min="10244" max="10244" width="8" style="6" customWidth="1"/>
    <col min="10245" max="10245" width="7.25" style="6" customWidth="1"/>
    <col min="10246" max="10247" width="10" style="6" customWidth="1"/>
    <col min="10248" max="10248" width="35.25" style="6" customWidth="1"/>
    <col min="10249" max="10497" width="9" style="6"/>
    <col min="10498" max="10498" width="9.75" style="6" customWidth="1"/>
    <col min="10499" max="10499" width="9.25" style="6" customWidth="1"/>
    <col min="10500" max="10500" width="8" style="6" customWidth="1"/>
    <col min="10501" max="10501" width="7.25" style="6" customWidth="1"/>
    <col min="10502" max="10503" width="10" style="6" customWidth="1"/>
    <col min="10504" max="10504" width="35.25" style="6" customWidth="1"/>
    <col min="10505" max="10753" width="9" style="6"/>
    <col min="10754" max="10754" width="9.75" style="6" customWidth="1"/>
    <col min="10755" max="10755" width="9.25" style="6" customWidth="1"/>
    <col min="10756" max="10756" width="8" style="6" customWidth="1"/>
    <col min="10757" max="10757" width="7.25" style="6" customWidth="1"/>
    <col min="10758" max="10759" width="10" style="6" customWidth="1"/>
    <col min="10760" max="10760" width="35.25" style="6" customWidth="1"/>
    <col min="10761" max="11009" width="9" style="6"/>
    <col min="11010" max="11010" width="9.75" style="6" customWidth="1"/>
    <col min="11011" max="11011" width="9.25" style="6" customWidth="1"/>
    <col min="11012" max="11012" width="8" style="6" customWidth="1"/>
    <col min="11013" max="11013" width="7.25" style="6" customWidth="1"/>
    <col min="11014" max="11015" width="10" style="6" customWidth="1"/>
    <col min="11016" max="11016" width="35.25" style="6" customWidth="1"/>
    <col min="11017" max="11265" width="9" style="6"/>
    <col min="11266" max="11266" width="9.75" style="6" customWidth="1"/>
    <col min="11267" max="11267" width="9.25" style="6" customWidth="1"/>
    <col min="11268" max="11268" width="8" style="6" customWidth="1"/>
    <col min="11269" max="11269" width="7.25" style="6" customWidth="1"/>
    <col min="11270" max="11271" width="10" style="6" customWidth="1"/>
    <col min="11272" max="11272" width="35.25" style="6" customWidth="1"/>
    <col min="11273" max="11521" width="9" style="6"/>
    <col min="11522" max="11522" width="9.75" style="6" customWidth="1"/>
    <col min="11523" max="11523" width="9.25" style="6" customWidth="1"/>
    <col min="11524" max="11524" width="8" style="6" customWidth="1"/>
    <col min="11525" max="11525" width="7.25" style="6" customWidth="1"/>
    <col min="11526" max="11527" width="10" style="6" customWidth="1"/>
    <col min="11528" max="11528" width="35.25" style="6" customWidth="1"/>
    <col min="11529" max="11777" width="9" style="6"/>
    <col min="11778" max="11778" width="9.75" style="6" customWidth="1"/>
    <col min="11779" max="11779" width="9.25" style="6" customWidth="1"/>
    <col min="11780" max="11780" width="8" style="6" customWidth="1"/>
    <col min="11781" max="11781" width="7.25" style="6" customWidth="1"/>
    <col min="11782" max="11783" width="10" style="6" customWidth="1"/>
    <col min="11784" max="11784" width="35.25" style="6" customWidth="1"/>
    <col min="11785" max="12033" width="9" style="6"/>
    <col min="12034" max="12034" width="9.75" style="6" customWidth="1"/>
    <col min="12035" max="12035" width="9.25" style="6" customWidth="1"/>
    <col min="12036" max="12036" width="8" style="6" customWidth="1"/>
    <col min="12037" max="12037" width="7.25" style="6" customWidth="1"/>
    <col min="12038" max="12039" width="10" style="6" customWidth="1"/>
    <col min="12040" max="12040" width="35.25" style="6" customWidth="1"/>
    <col min="12041" max="12289" width="9" style="6"/>
    <col min="12290" max="12290" width="9.75" style="6" customWidth="1"/>
    <col min="12291" max="12291" width="9.25" style="6" customWidth="1"/>
    <col min="12292" max="12292" width="8" style="6" customWidth="1"/>
    <col min="12293" max="12293" width="7.25" style="6" customWidth="1"/>
    <col min="12294" max="12295" width="10" style="6" customWidth="1"/>
    <col min="12296" max="12296" width="35.25" style="6" customWidth="1"/>
    <col min="12297" max="12545" width="9" style="6"/>
    <col min="12546" max="12546" width="9.75" style="6" customWidth="1"/>
    <col min="12547" max="12547" width="9.25" style="6" customWidth="1"/>
    <col min="12548" max="12548" width="8" style="6" customWidth="1"/>
    <col min="12549" max="12549" width="7.25" style="6" customWidth="1"/>
    <col min="12550" max="12551" width="10" style="6" customWidth="1"/>
    <col min="12552" max="12552" width="35.25" style="6" customWidth="1"/>
    <col min="12553" max="12801" width="9" style="6"/>
    <col min="12802" max="12802" width="9.75" style="6" customWidth="1"/>
    <col min="12803" max="12803" width="9.25" style="6" customWidth="1"/>
    <col min="12804" max="12804" width="8" style="6" customWidth="1"/>
    <col min="12805" max="12805" width="7.25" style="6" customWidth="1"/>
    <col min="12806" max="12807" width="10" style="6" customWidth="1"/>
    <col min="12808" max="12808" width="35.25" style="6" customWidth="1"/>
    <col min="12809" max="13057" width="9" style="6"/>
    <col min="13058" max="13058" width="9.75" style="6" customWidth="1"/>
    <col min="13059" max="13059" width="9.25" style="6" customWidth="1"/>
    <col min="13060" max="13060" width="8" style="6" customWidth="1"/>
    <col min="13061" max="13061" width="7.25" style="6" customWidth="1"/>
    <col min="13062" max="13063" width="10" style="6" customWidth="1"/>
    <col min="13064" max="13064" width="35.25" style="6" customWidth="1"/>
    <col min="13065" max="13313" width="9" style="6"/>
    <col min="13314" max="13314" width="9.75" style="6" customWidth="1"/>
    <col min="13315" max="13315" width="9.25" style="6" customWidth="1"/>
    <col min="13316" max="13316" width="8" style="6" customWidth="1"/>
    <col min="13317" max="13317" width="7.25" style="6" customWidth="1"/>
    <col min="13318" max="13319" width="10" style="6" customWidth="1"/>
    <col min="13320" max="13320" width="35.25" style="6" customWidth="1"/>
    <col min="13321" max="13569" width="9" style="6"/>
    <col min="13570" max="13570" width="9.75" style="6" customWidth="1"/>
    <col min="13571" max="13571" width="9.25" style="6" customWidth="1"/>
    <col min="13572" max="13572" width="8" style="6" customWidth="1"/>
    <col min="13573" max="13573" width="7.25" style="6" customWidth="1"/>
    <col min="13574" max="13575" width="10" style="6" customWidth="1"/>
    <col min="13576" max="13576" width="35.25" style="6" customWidth="1"/>
    <col min="13577" max="13825" width="9" style="6"/>
    <col min="13826" max="13826" width="9.75" style="6" customWidth="1"/>
    <col min="13827" max="13827" width="9.25" style="6" customWidth="1"/>
    <col min="13828" max="13828" width="8" style="6" customWidth="1"/>
    <col min="13829" max="13829" width="7.25" style="6" customWidth="1"/>
    <col min="13830" max="13831" width="10" style="6" customWidth="1"/>
    <col min="13832" max="13832" width="35.25" style="6" customWidth="1"/>
    <col min="13833" max="14081" width="9" style="6"/>
    <col min="14082" max="14082" width="9.75" style="6" customWidth="1"/>
    <col min="14083" max="14083" width="9.25" style="6" customWidth="1"/>
    <col min="14084" max="14084" width="8" style="6" customWidth="1"/>
    <col min="14085" max="14085" width="7.25" style="6" customWidth="1"/>
    <col min="14086" max="14087" width="10" style="6" customWidth="1"/>
    <col min="14088" max="14088" width="35.25" style="6" customWidth="1"/>
    <col min="14089" max="14337" width="9" style="6"/>
    <col min="14338" max="14338" width="9.75" style="6" customWidth="1"/>
    <col min="14339" max="14339" width="9.25" style="6" customWidth="1"/>
    <col min="14340" max="14340" width="8" style="6" customWidth="1"/>
    <col min="14341" max="14341" width="7.25" style="6" customWidth="1"/>
    <col min="14342" max="14343" width="10" style="6" customWidth="1"/>
    <col min="14344" max="14344" width="35.25" style="6" customWidth="1"/>
    <col min="14345" max="14593" width="9" style="6"/>
    <col min="14594" max="14594" width="9.75" style="6" customWidth="1"/>
    <col min="14595" max="14595" width="9.25" style="6" customWidth="1"/>
    <col min="14596" max="14596" width="8" style="6" customWidth="1"/>
    <col min="14597" max="14597" width="7.25" style="6" customWidth="1"/>
    <col min="14598" max="14599" width="10" style="6" customWidth="1"/>
    <col min="14600" max="14600" width="35.25" style="6" customWidth="1"/>
    <col min="14601" max="14849" width="9" style="6"/>
    <col min="14850" max="14850" width="9.75" style="6" customWidth="1"/>
    <col min="14851" max="14851" width="9.25" style="6" customWidth="1"/>
    <col min="14852" max="14852" width="8" style="6" customWidth="1"/>
    <col min="14853" max="14853" width="7.25" style="6" customWidth="1"/>
    <col min="14854" max="14855" width="10" style="6" customWidth="1"/>
    <col min="14856" max="14856" width="35.25" style="6" customWidth="1"/>
    <col min="14857" max="15105" width="9" style="6"/>
    <col min="15106" max="15106" width="9.75" style="6" customWidth="1"/>
    <col min="15107" max="15107" width="9.25" style="6" customWidth="1"/>
    <col min="15108" max="15108" width="8" style="6" customWidth="1"/>
    <col min="15109" max="15109" width="7.25" style="6" customWidth="1"/>
    <col min="15110" max="15111" width="10" style="6" customWidth="1"/>
    <col min="15112" max="15112" width="35.25" style="6" customWidth="1"/>
    <col min="15113" max="15361" width="9" style="6"/>
    <col min="15362" max="15362" width="9.75" style="6" customWidth="1"/>
    <col min="15363" max="15363" width="9.25" style="6" customWidth="1"/>
    <col min="15364" max="15364" width="8" style="6" customWidth="1"/>
    <col min="15365" max="15365" width="7.25" style="6" customWidth="1"/>
    <col min="15366" max="15367" width="10" style="6" customWidth="1"/>
    <col min="15368" max="15368" width="35.25" style="6" customWidth="1"/>
    <col min="15369" max="15617" width="9" style="6"/>
    <col min="15618" max="15618" width="9.75" style="6" customWidth="1"/>
    <col min="15619" max="15619" width="9.25" style="6" customWidth="1"/>
    <col min="15620" max="15620" width="8" style="6" customWidth="1"/>
    <col min="15621" max="15621" width="7.25" style="6" customWidth="1"/>
    <col min="15622" max="15623" width="10" style="6" customWidth="1"/>
    <col min="15624" max="15624" width="35.25" style="6" customWidth="1"/>
    <col min="15625" max="15873" width="9" style="6"/>
    <col min="15874" max="15874" width="9.75" style="6" customWidth="1"/>
    <col min="15875" max="15875" width="9.25" style="6" customWidth="1"/>
    <col min="15876" max="15876" width="8" style="6" customWidth="1"/>
    <col min="15877" max="15877" width="7.25" style="6" customWidth="1"/>
    <col min="15878" max="15879" width="10" style="6" customWidth="1"/>
    <col min="15880" max="15880" width="35.25" style="6" customWidth="1"/>
    <col min="15881" max="16129" width="9" style="6"/>
    <col min="16130" max="16130" width="9.75" style="6" customWidth="1"/>
    <col min="16131" max="16131" width="9.25" style="6" customWidth="1"/>
    <col min="16132" max="16132" width="8" style="6" customWidth="1"/>
    <col min="16133" max="16133" width="7.25" style="6" customWidth="1"/>
    <col min="16134" max="16135" width="10" style="6" customWidth="1"/>
    <col min="16136" max="16136" width="35.25" style="6" customWidth="1"/>
    <col min="16137" max="16384" width="9" style="6"/>
  </cols>
  <sheetData>
    <row r="1" spans="1:8" s="148" customFormat="1" ht="20.100000000000001" customHeight="1">
      <c r="A1" s="253" t="s">
        <v>33</v>
      </c>
      <c r="B1" s="253"/>
      <c r="C1" s="146"/>
      <c r="D1" s="186"/>
      <c r="F1" s="146"/>
    </row>
    <row r="2" spans="1:8" s="149" customFormat="1" ht="50.1" customHeight="1">
      <c r="A2" s="254" t="s">
        <v>117</v>
      </c>
      <c r="B2" s="254"/>
      <c r="C2" s="254"/>
      <c r="D2" s="254"/>
      <c r="E2" s="254"/>
      <c r="F2" s="254"/>
      <c r="G2" s="254"/>
      <c r="H2" s="254"/>
    </row>
    <row r="3" spans="1:8" ht="15" customHeight="1">
      <c r="B3" s="18"/>
      <c r="C3" s="18"/>
      <c r="D3" s="18"/>
      <c r="E3" s="18"/>
      <c r="F3" s="18"/>
      <c r="G3" s="18"/>
      <c r="H3" s="55"/>
    </row>
    <row r="4" spans="1:8" ht="24.95" customHeight="1">
      <c r="A4" s="255" t="s">
        <v>0</v>
      </c>
      <c r="B4" s="256" t="s">
        <v>104</v>
      </c>
      <c r="C4" s="257" t="s">
        <v>76</v>
      </c>
      <c r="D4" s="258"/>
      <c r="E4" s="258"/>
      <c r="F4" s="259"/>
      <c r="G4" s="260" t="s">
        <v>100</v>
      </c>
      <c r="H4" s="261" t="s">
        <v>38</v>
      </c>
    </row>
    <row r="5" spans="1:8" ht="35.1" customHeight="1">
      <c r="A5" s="255"/>
      <c r="B5" s="256"/>
      <c r="C5" s="17" t="s">
        <v>5</v>
      </c>
      <c r="D5" s="17" t="s">
        <v>10</v>
      </c>
      <c r="E5" s="17" t="s">
        <v>6</v>
      </c>
      <c r="F5" s="17" t="s">
        <v>7</v>
      </c>
      <c r="G5" s="260"/>
      <c r="H5" s="262"/>
    </row>
    <row r="6" spans="1:8" s="9" customFormat="1" ht="24" customHeight="1">
      <c r="A6" s="251" t="s">
        <v>35</v>
      </c>
      <c r="B6" s="252"/>
      <c r="C6" s="185"/>
      <c r="D6" s="188"/>
      <c r="E6" s="7"/>
      <c r="F6" s="7"/>
      <c r="G6" s="8">
        <f>SUM(G7,G21,G29)</f>
        <v>73.140000000000015</v>
      </c>
      <c r="H6" s="8"/>
    </row>
    <row r="7" spans="1:8" ht="24" customHeight="1">
      <c r="A7" s="187">
        <v>1</v>
      </c>
      <c r="B7" s="58" t="s">
        <v>59</v>
      </c>
      <c r="C7" s="10"/>
      <c r="D7" s="17"/>
      <c r="E7" s="17"/>
      <c r="F7" s="17"/>
      <c r="G7" s="53">
        <f>SUM(G8,G9,G10,G11,G15,G16)</f>
        <v>33.090000000000003</v>
      </c>
      <c r="H7" s="184"/>
    </row>
    <row r="8" spans="1:8" ht="35.1" customHeight="1">
      <c r="A8" s="59" t="s">
        <v>41</v>
      </c>
      <c r="B8" s="145" t="s">
        <v>60</v>
      </c>
      <c r="C8" s="240" t="s">
        <v>61</v>
      </c>
      <c r="D8" s="240">
        <v>646</v>
      </c>
      <c r="E8" s="182">
        <v>16</v>
      </c>
      <c r="F8" s="182" t="s">
        <v>62</v>
      </c>
      <c r="G8" s="62">
        <v>0.1</v>
      </c>
      <c r="H8" s="63" t="s">
        <v>63</v>
      </c>
    </row>
    <row r="9" spans="1:8" ht="35.1" customHeight="1">
      <c r="A9" s="59" t="s">
        <v>41</v>
      </c>
      <c r="B9" s="145" t="s">
        <v>64</v>
      </c>
      <c r="C9" s="241"/>
      <c r="D9" s="241"/>
      <c r="E9" s="240">
        <v>15</v>
      </c>
      <c r="F9" s="182" t="s">
        <v>65</v>
      </c>
      <c r="G9" s="62">
        <v>0.61</v>
      </c>
      <c r="H9" s="63" t="s">
        <v>63</v>
      </c>
    </row>
    <row r="10" spans="1:8" ht="35.1" customHeight="1">
      <c r="A10" s="59" t="s">
        <v>41</v>
      </c>
      <c r="B10" s="145" t="s">
        <v>66</v>
      </c>
      <c r="C10" s="242"/>
      <c r="D10" s="242"/>
      <c r="E10" s="242"/>
      <c r="F10" s="182" t="s">
        <v>67</v>
      </c>
      <c r="G10" s="62">
        <v>4.2</v>
      </c>
      <c r="H10" s="63" t="s">
        <v>63</v>
      </c>
    </row>
    <row r="11" spans="1:8" ht="24" customHeight="1">
      <c r="A11" s="234" t="s">
        <v>41</v>
      </c>
      <c r="B11" s="248" t="s">
        <v>69</v>
      </c>
      <c r="C11" s="240" t="s">
        <v>61</v>
      </c>
      <c r="D11" s="240">
        <v>646</v>
      </c>
      <c r="E11" s="182"/>
      <c r="F11" s="182"/>
      <c r="G11" s="61">
        <f>SUM(G12:G14)</f>
        <v>11.700000000000001</v>
      </c>
      <c r="H11" s="63"/>
    </row>
    <row r="12" spans="1:8" ht="24" customHeight="1">
      <c r="A12" s="246"/>
      <c r="B12" s="249"/>
      <c r="C12" s="241"/>
      <c r="D12" s="241"/>
      <c r="E12" s="182">
        <v>15</v>
      </c>
      <c r="F12" s="182" t="s">
        <v>70</v>
      </c>
      <c r="G12" s="62">
        <v>5.8</v>
      </c>
      <c r="H12" s="63" t="s">
        <v>63</v>
      </c>
    </row>
    <row r="13" spans="1:8" ht="24" customHeight="1">
      <c r="A13" s="246"/>
      <c r="B13" s="249"/>
      <c r="C13" s="241"/>
      <c r="D13" s="241"/>
      <c r="E13" s="240">
        <v>16</v>
      </c>
      <c r="F13" s="182" t="s">
        <v>71</v>
      </c>
      <c r="G13" s="62">
        <v>5</v>
      </c>
      <c r="H13" s="63" t="s">
        <v>63</v>
      </c>
    </row>
    <row r="14" spans="1:8" ht="24" customHeight="1">
      <c r="A14" s="247"/>
      <c r="B14" s="250"/>
      <c r="C14" s="242"/>
      <c r="D14" s="242"/>
      <c r="E14" s="242"/>
      <c r="F14" s="182" t="s">
        <v>62</v>
      </c>
      <c r="G14" s="62">
        <v>0.9</v>
      </c>
      <c r="H14" s="63" t="s">
        <v>63</v>
      </c>
    </row>
    <row r="15" spans="1:8" ht="90" customHeight="1">
      <c r="A15" s="59" t="s">
        <v>41</v>
      </c>
      <c r="B15" s="145" t="s">
        <v>72</v>
      </c>
      <c r="C15" s="60" t="s">
        <v>61</v>
      </c>
      <c r="D15" s="182">
        <v>646</v>
      </c>
      <c r="E15" s="182">
        <v>16</v>
      </c>
      <c r="F15" s="182" t="s">
        <v>71</v>
      </c>
      <c r="G15" s="62">
        <v>1.18</v>
      </c>
      <c r="H15" s="63" t="s">
        <v>63</v>
      </c>
    </row>
    <row r="16" spans="1:8" ht="24" customHeight="1">
      <c r="A16" s="234" t="s">
        <v>41</v>
      </c>
      <c r="B16" s="248" t="s">
        <v>68</v>
      </c>
      <c r="C16" s="60"/>
      <c r="D16" s="182"/>
      <c r="E16" s="182"/>
      <c r="F16" s="182"/>
      <c r="G16" s="61">
        <f>SUM(G17:G20)</f>
        <v>15.3</v>
      </c>
      <c r="H16" s="63"/>
    </row>
    <row r="17" spans="1:8" ht="24" customHeight="1">
      <c r="A17" s="246"/>
      <c r="B17" s="249"/>
      <c r="C17" s="240" t="s">
        <v>61</v>
      </c>
      <c r="D17" s="240">
        <v>646</v>
      </c>
      <c r="E17" s="240">
        <v>15</v>
      </c>
      <c r="F17" s="182" t="s">
        <v>62</v>
      </c>
      <c r="G17" s="62">
        <v>1.7</v>
      </c>
      <c r="H17" s="63" t="s">
        <v>63</v>
      </c>
    </row>
    <row r="18" spans="1:8" ht="24" customHeight="1">
      <c r="A18" s="246"/>
      <c r="B18" s="249"/>
      <c r="C18" s="241"/>
      <c r="D18" s="241"/>
      <c r="E18" s="242"/>
      <c r="F18" s="182" t="s">
        <v>65</v>
      </c>
      <c r="G18" s="62">
        <v>2</v>
      </c>
      <c r="H18" s="63" t="s">
        <v>63</v>
      </c>
    </row>
    <row r="19" spans="1:8" ht="24" customHeight="1">
      <c r="A19" s="246"/>
      <c r="B19" s="249"/>
      <c r="C19" s="242"/>
      <c r="D19" s="242"/>
      <c r="E19" s="182">
        <v>16</v>
      </c>
      <c r="F19" s="182" t="s">
        <v>73</v>
      </c>
      <c r="G19" s="62">
        <v>6.9</v>
      </c>
      <c r="H19" s="63" t="s">
        <v>63</v>
      </c>
    </row>
    <row r="20" spans="1:8" ht="35.1" customHeight="1">
      <c r="A20" s="247"/>
      <c r="B20" s="250"/>
      <c r="C20" s="60" t="s">
        <v>74</v>
      </c>
      <c r="D20" s="182">
        <v>618</v>
      </c>
      <c r="E20" s="182">
        <v>3</v>
      </c>
      <c r="F20" s="182" t="s">
        <v>75</v>
      </c>
      <c r="G20" s="62">
        <v>4.7</v>
      </c>
      <c r="H20" s="63" t="s">
        <v>63</v>
      </c>
    </row>
    <row r="21" spans="1:8" s="9" customFormat="1" ht="24" customHeight="1">
      <c r="A21" s="187">
        <v>2</v>
      </c>
      <c r="B21" s="21" t="s">
        <v>42</v>
      </c>
      <c r="C21" s="10"/>
      <c r="D21" s="17"/>
      <c r="E21" s="188"/>
      <c r="F21" s="188"/>
      <c r="G21" s="8">
        <f>G22+G25</f>
        <v>4.9499999999999993</v>
      </c>
      <c r="H21" s="8"/>
    </row>
    <row r="22" spans="1:8" ht="24" customHeight="1">
      <c r="A22" s="234" t="s">
        <v>41</v>
      </c>
      <c r="B22" s="237" t="s">
        <v>105</v>
      </c>
      <c r="C22" s="240" t="s">
        <v>26</v>
      </c>
      <c r="D22" s="243">
        <v>610</v>
      </c>
      <c r="E22" s="64"/>
      <c r="F22" s="64"/>
      <c r="G22" s="61">
        <f>G23+G24</f>
        <v>1.02</v>
      </c>
      <c r="H22" s="61"/>
    </row>
    <row r="23" spans="1:8" ht="24" customHeight="1">
      <c r="A23" s="235"/>
      <c r="B23" s="238"/>
      <c r="C23" s="241"/>
      <c r="D23" s="244"/>
      <c r="E23" s="11">
        <v>12</v>
      </c>
      <c r="F23" s="11" t="s">
        <v>15</v>
      </c>
      <c r="G23" s="11">
        <v>0.52</v>
      </c>
      <c r="H23" s="11" t="s">
        <v>39</v>
      </c>
    </row>
    <row r="24" spans="1:8" ht="24" customHeight="1">
      <c r="A24" s="235"/>
      <c r="B24" s="238"/>
      <c r="C24" s="241"/>
      <c r="D24" s="245"/>
      <c r="E24" s="11">
        <v>13</v>
      </c>
      <c r="F24" s="11" t="s">
        <v>29</v>
      </c>
      <c r="G24" s="11">
        <v>0.5</v>
      </c>
      <c r="H24" s="11" t="s">
        <v>39</v>
      </c>
    </row>
    <row r="25" spans="1:8" ht="24" customHeight="1">
      <c r="A25" s="235"/>
      <c r="B25" s="238"/>
      <c r="C25" s="241"/>
      <c r="D25" s="243">
        <v>618</v>
      </c>
      <c r="E25" s="183"/>
      <c r="F25" s="11"/>
      <c r="G25" s="11">
        <f>G26+G27+G28</f>
        <v>3.9299999999999997</v>
      </c>
      <c r="H25" s="11"/>
    </row>
    <row r="26" spans="1:8" ht="24" customHeight="1">
      <c r="A26" s="235"/>
      <c r="B26" s="238"/>
      <c r="C26" s="241"/>
      <c r="D26" s="244"/>
      <c r="E26" s="243">
        <v>5</v>
      </c>
      <c r="F26" s="11" t="s">
        <v>30</v>
      </c>
      <c r="G26" s="11">
        <v>0.53</v>
      </c>
      <c r="H26" s="11" t="s">
        <v>39</v>
      </c>
    </row>
    <row r="27" spans="1:8" ht="24" customHeight="1">
      <c r="A27" s="235"/>
      <c r="B27" s="238"/>
      <c r="C27" s="241"/>
      <c r="D27" s="244"/>
      <c r="E27" s="244"/>
      <c r="F27" s="11" t="s">
        <v>31</v>
      </c>
      <c r="G27" s="11">
        <v>0.5</v>
      </c>
      <c r="H27" s="11" t="s">
        <v>39</v>
      </c>
    </row>
    <row r="28" spans="1:8" ht="24" customHeight="1">
      <c r="A28" s="236"/>
      <c r="B28" s="239"/>
      <c r="C28" s="242"/>
      <c r="D28" s="245"/>
      <c r="E28" s="245"/>
      <c r="F28" s="11" t="s">
        <v>32</v>
      </c>
      <c r="G28" s="11">
        <v>2.9</v>
      </c>
      <c r="H28" s="11" t="s">
        <v>39</v>
      </c>
    </row>
    <row r="29" spans="1:8" ht="24" customHeight="1">
      <c r="A29" s="187">
        <v>3</v>
      </c>
      <c r="B29" s="21" t="s">
        <v>58</v>
      </c>
      <c r="C29" s="188"/>
      <c r="D29" s="188"/>
      <c r="E29" s="188"/>
      <c r="F29" s="188"/>
      <c r="G29" s="12">
        <f>G37+G30+G42</f>
        <v>35.1</v>
      </c>
      <c r="H29" s="12"/>
    </row>
    <row r="30" spans="1:8" ht="24" customHeight="1">
      <c r="A30" s="234" t="s">
        <v>41</v>
      </c>
      <c r="B30" s="237" t="s">
        <v>106</v>
      </c>
      <c r="C30" s="240" t="s">
        <v>26</v>
      </c>
      <c r="D30" s="243">
        <v>618</v>
      </c>
      <c r="E30" s="11"/>
      <c r="F30" s="11"/>
      <c r="G30" s="13">
        <f>SUM(G31:G36)</f>
        <v>17.32</v>
      </c>
      <c r="H30" s="13"/>
    </row>
    <row r="31" spans="1:8" ht="24" customHeight="1">
      <c r="A31" s="235"/>
      <c r="B31" s="238"/>
      <c r="C31" s="241"/>
      <c r="D31" s="244"/>
      <c r="E31" s="243">
        <v>5</v>
      </c>
      <c r="F31" s="11" t="s">
        <v>11</v>
      </c>
      <c r="G31" s="14">
        <v>3.6</v>
      </c>
      <c r="H31" s="11" t="s">
        <v>39</v>
      </c>
    </row>
    <row r="32" spans="1:8" ht="24" customHeight="1">
      <c r="A32" s="235"/>
      <c r="B32" s="238"/>
      <c r="C32" s="241"/>
      <c r="D32" s="244"/>
      <c r="E32" s="244"/>
      <c r="F32" s="11" t="s">
        <v>15</v>
      </c>
      <c r="G32" s="14">
        <v>4.0999999999999996</v>
      </c>
      <c r="H32" s="11" t="s">
        <v>39</v>
      </c>
    </row>
    <row r="33" spans="1:8" ht="24" customHeight="1">
      <c r="A33" s="235"/>
      <c r="B33" s="238"/>
      <c r="C33" s="241"/>
      <c r="D33" s="244"/>
      <c r="E33" s="244"/>
      <c r="F33" s="11" t="s">
        <v>16</v>
      </c>
      <c r="G33" s="14">
        <v>1.2</v>
      </c>
      <c r="H33" s="11" t="s">
        <v>39</v>
      </c>
    </row>
    <row r="34" spans="1:8" ht="24" customHeight="1">
      <c r="A34" s="235"/>
      <c r="B34" s="238"/>
      <c r="C34" s="241"/>
      <c r="D34" s="244"/>
      <c r="E34" s="244"/>
      <c r="F34" s="11" t="s">
        <v>17</v>
      </c>
      <c r="G34" s="15">
        <v>3</v>
      </c>
      <c r="H34" s="11" t="s">
        <v>39</v>
      </c>
    </row>
    <row r="35" spans="1:8" ht="24" customHeight="1">
      <c r="A35" s="235"/>
      <c r="B35" s="238"/>
      <c r="C35" s="241"/>
      <c r="D35" s="244"/>
      <c r="E35" s="244"/>
      <c r="F35" s="11" t="s">
        <v>18</v>
      </c>
      <c r="G35" s="14">
        <v>3.8</v>
      </c>
      <c r="H35" s="11" t="s">
        <v>39</v>
      </c>
    </row>
    <row r="36" spans="1:8" ht="24" customHeight="1">
      <c r="A36" s="236"/>
      <c r="B36" s="239"/>
      <c r="C36" s="242"/>
      <c r="D36" s="245"/>
      <c r="E36" s="245"/>
      <c r="F36" s="11" t="s">
        <v>12</v>
      </c>
      <c r="G36" s="13">
        <v>1.62</v>
      </c>
      <c r="H36" s="11" t="s">
        <v>39</v>
      </c>
    </row>
    <row r="37" spans="1:8" ht="24" customHeight="1">
      <c r="A37" s="234" t="s">
        <v>41</v>
      </c>
      <c r="B37" s="237" t="s">
        <v>107</v>
      </c>
      <c r="C37" s="240" t="s">
        <v>25</v>
      </c>
      <c r="D37" s="11"/>
      <c r="E37" s="11"/>
      <c r="F37" s="11"/>
      <c r="G37" s="13">
        <f>SUM(G38+G41)</f>
        <v>16.18</v>
      </c>
      <c r="H37" s="13"/>
    </row>
    <row r="38" spans="1:8" ht="24" customHeight="1">
      <c r="A38" s="235"/>
      <c r="B38" s="238"/>
      <c r="C38" s="241"/>
      <c r="D38" s="243">
        <v>615</v>
      </c>
      <c r="E38" s="243">
        <v>4</v>
      </c>
      <c r="F38" s="11" t="s">
        <v>34</v>
      </c>
      <c r="G38" s="13">
        <f>SUM(G39:G40)</f>
        <v>8.620000000000001</v>
      </c>
      <c r="H38" s="13"/>
    </row>
    <row r="39" spans="1:8" ht="24" customHeight="1">
      <c r="A39" s="235"/>
      <c r="B39" s="238"/>
      <c r="C39" s="241"/>
      <c r="D39" s="244"/>
      <c r="E39" s="244"/>
      <c r="F39" s="11" t="s">
        <v>12</v>
      </c>
      <c r="G39" s="14">
        <v>2.2000000000000002</v>
      </c>
      <c r="H39" s="14" t="s">
        <v>40</v>
      </c>
    </row>
    <row r="40" spans="1:8" ht="24" customHeight="1">
      <c r="A40" s="235"/>
      <c r="B40" s="238"/>
      <c r="C40" s="241"/>
      <c r="D40" s="245"/>
      <c r="E40" s="245"/>
      <c r="F40" s="11" t="s">
        <v>13</v>
      </c>
      <c r="G40" s="13">
        <v>6.42</v>
      </c>
      <c r="H40" s="14" t="s">
        <v>40</v>
      </c>
    </row>
    <row r="41" spans="1:8" ht="24" customHeight="1">
      <c r="A41" s="236"/>
      <c r="B41" s="239"/>
      <c r="C41" s="242"/>
      <c r="D41" s="11">
        <v>614</v>
      </c>
      <c r="E41" s="11">
        <v>7</v>
      </c>
      <c r="F41" s="11" t="s">
        <v>11</v>
      </c>
      <c r="G41" s="13">
        <v>7.56</v>
      </c>
      <c r="H41" s="14" t="s">
        <v>40</v>
      </c>
    </row>
    <row r="42" spans="1:8" ht="24" customHeight="1">
      <c r="A42" s="234" t="s">
        <v>41</v>
      </c>
      <c r="B42" s="237" t="s">
        <v>108</v>
      </c>
      <c r="C42" s="240" t="s">
        <v>27</v>
      </c>
      <c r="D42" s="243">
        <v>609</v>
      </c>
      <c r="E42" s="11"/>
      <c r="F42" s="11"/>
      <c r="G42" s="14">
        <f>SUM(G43:G44)</f>
        <v>1.6</v>
      </c>
      <c r="H42" s="14"/>
    </row>
    <row r="43" spans="1:8" ht="24" customHeight="1">
      <c r="A43" s="235"/>
      <c r="B43" s="238"/>
      <c r="C43" s="241"/>
      <c r="D43" s="244"/>
      <c r="E43" s="243">
        <v>6</v>
      </c>
      <c r="F43" s="11" t="s">
        <v>23</v>
      </c>
      <c r="G43" s="14">
        <v>1.3</v>
      </c>
      <c r="H43" s="14" t="s">
        <v>40</v>
      </c>
    </row>
    <row r="44" spans="1:8" ht="24" customHeight="1">
      <c r="A44" s="236"/>
      <c r="B44" s="239"/>
      <c r="C44" s="242"/>
      <c r="D44" s="245"/>
      <c r="E44" s="245"/>
      <c r="F44" s="11" t="s">
        <v>24</v>
      </c>
      <c r="G44" s="14">
        <v>0.3</v>
      </c>
      <c r="H44" s="14" t="s">
        <v>40</v>
      </c>
    </row>
  </sheetData>
  <mergeCells count="42">
    <mergeCell ref="A1:B1"/>
    <mergeCell ref="A2:H2"/>
    <mergeCell ref="A4:A5"/>
    <mergeCell ref="B4:B5"/>
    <mergeCell ref="C4:F4"/>
    <mergeCell ref="G4:G5"/>
    <mergeCell ref="H4:H5"/>
    <mergeCell ref="A6:B6"/>
    <mergeCell ref="C8:C10"/>
    <mergeCell ref="D8:D10"/>
    <mergeCell ref="E9:E10"/>
    <mergeCell ref="A11:A14"/>
    <mergeCell ref="B11:B14"/>
    <mergeCell ref="C11:C14"/>
    <mergeCell ref="D11:D14"/>
    <mergeCell ref="E13:E14"/>
    <mergeCell ref="A16:A20"/>
    <mergeCell ref="B16:B20"/>
    <mergeCell ref="C17:C19"/>
    <mergeCell ref="D17:D19"/>
    <mergeCell ref="E17:E18"/>
    <mergeCell ref="E26:E28"/>
    <mergeCell ref="A30:A36"/>
    <mergeCell ref="B30:B36"/>
    <mergeCell ref="C30:C36"/>
    <mergeCell ref="D30:D36"/>
    <mergeCell ref="E31:E36"/>
    <mergeCell ref="A22:A28"/>
    <mergeCell ref="B22:B28"/>
    <mergeCell ref="C22:C28"/>
    <mergeCell ref="D22:D24"/>
    <mergeCell ref="D25:D28"/>
    <mergeCell ref="A42:A44"/>
    <mergeCell ref="B42:B44"/>
    <mergeCell ref="C42:C44"/>
    <mergeCell ref="D42:D44"/>
    <mergeCell ref="E43:E44"/>
    <mergeCell ref="A37:A41"/>
    <mergeCell ref="B37:B41"/>
    <mergeCell ref="C37:C41"/>
    <mergeCell ref="D38:D40"/>
    <mergeCell ref="E38:E40"/>
  </mergeCells>
  <pageMargins left="0.51181102362204722" right="0.35433070866141736" top="0.39370078740157483" bottom="0.39370078740157483" header="0.51181102362204722" footer="0.51181102362204722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F15"/>
  <sheetViews>
    <sheetView zoomScaleNormal="100" workbookViewId="0">
      <selection activeCell="J16" sqref="J16"/>
    </sheetView>
  </sheetViews>
  <sheetFormatPr defaultRowHeight="15"/>
  <cols>
    <col min="1" max="1" width="5.625" style="27" customWidth="1"/>
    <col min="2" max="2" width="49.625" style="27" customWidth="1"/>
    <col min="3" max="6" width="18.625" style="27" customWidth="1"/>
    <col min="7" max="16384" width="9" style="27"/>
  </cols>
  <sheetData>
    <row r="1" spans="1:6" s="40" customFormat="1" ht="20.100000000000001" customHeight="1">
      <c r="A1" s="301" t="s">
        <v>46</v>
      </c>
      <c r="B1" s="301"/>
      <c r="C1" s="156"/>
      <c r="D1" s="156"/>
      <c r="E1" s="157"/>
      <c r="F1" s="156"/>
    </row>
    <row r="2" spans="1:6" s="40" customFormat="1" ht="39.950000000000003" customHeight="1">
      <c r="A2" s="288" t="s">
        <v>111</v>
      </c>
      <c r="B2" s="289"/>
      <c r="C2" s="289"/>
      <c r="D2" s="289"/>
      <c r="E2" s="289"/>
      <c r="F2" s="289"/>
    </row>
    <row r="3" spans="1:6" ht="20.100000000000001" customHeight="1"/>
    <row r="4" spans="1:6" ht="24.95" customHeight="1">
      <c r="A4" s="256" t="s">
        <v>0</v>
      </c>
      <c r="B4" s="256" t="s">
        <v>8</v>
      </c>
      <c r="C4" s="256" t="s">
        <v>14</v>
      </c>
      <c r="D4" s="256" t="s">
        <v>99</v>
      </c>
      <c r="E4" s="256"/>
      <c r="F4" s="256"/>
    </row>
    <row r="5" spans="1:6" ht="24.95" customHeight="1">
      <c r="A5" s="256"/>
      <c r="B5" s="256"/>
      <c r="C5" s="256"/>
      <c r="D5" s="56" t="s">
        <v>59</v>
      </c>
      <c r="E5" s="56" t="s">
        <v>42</v>
      </c>
      <c r="F5" s="56" t="s">
        <v>58</v>
      </c>
    </row>
    <row r="6" spans="1:6" ht="24.95" customHeight="1">
      <c r="A6" s="257" t="s">
        <v>14</v>
      </c>
      <c r="B6" s="259"/>
      <c r="C6" s="136">
        <f>C7+C10+C11</f>
        <v>224372493</v>
      </c>
      <c r="D6" s="136">
        <f>D7+D10+D11</f>
        <v>157751154</v>
      </c>
      <c r="E6" s="136">
        <f t="shared" ref="E6:F6" si="0">E7+E10+E11</f>
        <v>8413891</v>
      </c>
      <c r="F6" s="136">
        <f t="shared" si="0"/>
        <v>58207448</v>
      </c>
    </row>
    <row r="7" spans="1:6" s="97" customFormat="1" ht="24.95" customHeight="1">
      <c r="A7" s="54">
        <f>'Bieu 3c.CTV bao ve nam 3'!A8</f>
        <v>1</v>
      </c>
      <c r="B7" s="94" t="str">
        <f>'Bieu 3c.CTV bao ve nam 3'!B8</f>
        <v>Chi phí xây dựng (chi phí nhân công)</v>
      </c>
      <c r="C7" s="137">
        <f>C8+C9</f>
        <v>206608308</v>
      </c>
      <c r="D7" s="137">
        <f>D8+D9</f>
        <v>145261568</v>
      </c>
      <c r="E7" s="137">
        <f t="shared" ref="E7:F7" si="1">E8+E9</f>
        <v>7747740</v>
      </c>
      <c r="F7" s="137">
        <f t="shared" si="1"/>
        <v>53599000</v>
      </c>
    </row>
    <row r="8" spans="1:6" s="47" customFormat="1" ht="24.95" customHeight="1">
      <c r="A8" s="31" t="s">
        <v>41</v>
      </c>
      <c r="B8" s="138" t="s">
        <v>86</v>
      </c>
      <c r="C8" s="36">
        <f>D8+E8+F8</f>
        <v>93625620</v>
      </c>
      <c r="D8" s="139">
        <f>'Bieu 03a.CTV cham soc nam 4'!C9</f>
        <v>93625620</v>
      </c>
      <c r="E8" s="140"/>
      <c r="F8" s="35"/>
    </row>
    <row r="9" spans="1:6" s="47" customFormat="1" ht="24.95" customHeight="1">
      <c r="A9" s="31" t="s">
        <v>41</v>
      </c>
      <c r="B9" s="138" t="s">
        <v>84</v>
      </c>
      <c r="C9" s="36">
        <f t="shared" ref="C9:C13" si="2">D9+E9+F9</f>
        <v>112982688</v>
      </c>
      <c r="D9" s="139">
        <f>'Bieu 03a.CTV cham soc nam 4'!C10</f>
        <v>51635948</v>
      </c>
      <c r="E9" s="140">
        <f>'Bieu 3b.CTV bao ve nam 2'!E8</f>
        <v>7747740</v>
      </c>
      <c r="F9" s="35">
        <f>'Bieu 3c.CTV bao ve nam 3'!C9</f>
        <v>53599000</v>
      </c>
    </row>
    <row r="10" spans="1:6" s="97" customFormat="1" ht="24.95" customHeight="1">
      <c r="A10" s="54">
        <f>'Bieu 3c.CTV bao ve nam 3'!A10</f>
        <v>2</v>
      </c>
      <c r="B10" s="94" t="str">
        <f>'Bieu 3c.CTV bao ve nam 3'!B10</f>
        <v>Chi phí quản lý dự án</v>
      </c>
      <c r="C10" s="141">
        <f t="shared" si="2"/>
        <v>6198250</v>
      </c>
      <c r="D10" s="137">
        <f>'Bieu 03a.CTV cham soc nam 4'!C11</f>
        <v>4357847</v>
      </c>
      <c r="E10" s="142">
        <f>'Bieu 3b.CTV bao ve nam 2'!E9</f>
        <v>232432</v>
      </c>
      <c r="F10" s="143">
        <f>'Bieu 3c.CTV bao ve nam 3'!C10</f>
        <v>1607971</v>
      </c>
    </row>
    <row r="11" spans="1:6" s="97" customFormat="1" ht="24.95" customHeight="1">
      <c r="A11" s="54">
        <f>'Bieu 3c.CTV bao ve nam 3'!A11</f>
        <v>3</v>
      </c>
      <c r="B11" s="94" t="str">
        <f>'Bieu 3c.CTV bao ve nam 3'!B11</f>
        <v>Chi phí khác</v>
      </c>
      <c r="C11" s="137">
        <f>C12+C13</f>
        <v>11565935</v>
      </c>
      <c r="D11" s="137">
        <f>D12+D13</f>
        <v>8131739</v>
      </c>
      <c r="E11" s="137">
        <f t="shared" ref="E11:F11" si="3">E12+E13</f>
        <v>433719</v>
      </c>
      <c r="F11" s="137">
        <f t="shared" si="3"/>
        <v>3000477</v>
      </c>
    </row>
    <row r="12" spans="1:6" ht="39.950000000000003" customHeight="1">
      <c r="A12" s="31" t="s">
        <v>41</v>
      </c>
      <c r="B12" s="104" t="str">
        <f>'Bieu 3c.CTV bao ve nam 3'!B12</f>
        <v>Chi phí kiểm tra giám sát của cơ quan quản lý nhà nước (Chi cục Lâm nghiệp)</v>
      </c>
      <c r="C12" s="36">
        <f t="shared" si="2"/>
        <v>5367685</v>
      </c>
      <c r="D12" s="139">
        <f>'Bieu 03a.CTV cham soc nam 4'!C13</f>
        <v>3773892</v>
      </c>
      <c r="E12" s="140">
        <f>'Bieu 3b.CTV bao ve nam 2'!E11</f>
        <v>201287</v>
      </c>
      <c r="F12" s="35">
        <f>'Bieu 3c.CTV bao ve nam 3'!C12</f>
        <v>1392506</v>
      </c>
    </row>
    <row r="13" spans="1:6" ht="32.1" customHeight="1">
      <c r="A13" s="31" t="s">
        <v>41</v>
      </c>
      <c r="B13" s="104" t="str">
        <f>'Bieu 3c.CTV bao ve nam 3'!B13</f>
        <v>Chi phí quản lý của Quỹ Bảo vệ và phát triển rừng</v>
      </c>
      <c r="C13" s="36">
        <f t="shared" si="2"/>
        <v>6198250</v>
      </c>
      <c r="D13" s="139">
        <f>'Bieu 03a.CTV cham soc nam 4'!C14</f>
        <v>4357847</v>
      </c>
      <c r="E13" s="140">
        <f>'Bieu 3b.CTV bao ve nam 2'!E12</f>
        <v>232432</v>
      </c>
      <c r="F13" s="35">
        <f>'Bieu 3c.CTV bao ve nam 3'!C13</f>
        <v>1607971</v>
      </c>
    </row>
    <row r="14" spans="1:6" ht="15.75" customHeight="1">
      <c r="F14" s="144"/>
    </row>
    <row r="15" spans="1:6" ht="15.75" customHeight="1"/>
  </sheetData>
  <mergeCells count="7">
    <mergeCell ref="A6:B6"/>
    <mergeCell ref="A1:B1"/>
    <mergeCell ref="B4:B5"/>
    <mergeCell ref="A4:A5"/>
    <mergeCell ref="A2:F2"/>
    <mergeCell ref="D4:F4"/>
    <mergeCell ref="C4:C5"/>
  </mergeCells>
  <phoneticPr fontId="5" type="noConversion"/>
  <pageMargins left="0.51181102362204722" right="0.35433070866141736" top="0.51181102362204722" bottom="0.51181102362204722" header="0.35433070866141736" footer="0.35433070866141736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B8"/>
  <sheetViews>
    <sheetView workbookViewId="0">
      <selection activeCell="F9" sqref="F9"/>
    </sheetView>
  </sheetViews>
  <sheetFormatPr defaultRowHeight="15.75"/>
  <sheetData>
    <row r="1" spans="1:2">
      <c r="A1" t="s">
        <v>56</v>
      </c>
      <c r="B1">
        <v>8.9</v>
      </c>
    </row>
    <row r="2" spans="1:2">
      <c r="A2" t="s">
        <v>57</v>
      </c>
      <c r="B2">
        <v>19.8</v>
      </c>
    </row>
    <row r="3" spans="1:2">
      <c r="B3">
        <v>4.5</v>
      </c>
    </row>
    <row r="4" spans="1:2">
      <c r="B4">
        <v>6.8</v>
      </c>
    </row>
    <row r="5" spans="1:2">
      <c r="B5">
        <v>15.5</v>
      </c>
    </row>
    <row r="6" spans="1:2">
      <c r="B6">
        <v>13.6</v>
      </c>
    </row>
    <row r="7" spans="1:2">
      <c r="B7">
        <v>1.5</v>
      </c>
    </row>
    <row r="8" spans="1:2">
      <c r="B8">
        <f>SUM(B1:B7)</f>
        <v>70.599999999999994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G44"/>
  <sheetViews>
    <sheetView zoomScaleNormal="100" workbookViewId="0">
      <selection activeCell="B9" sqref="B9"/>
    </sheetView>
  </sheetViews>
  <sheetFormatPr defaultRowHeight="15"/>
  <cols>
    <col min="1" max="1" width="4.625" style="20" customWidth="1"/>
    <col min="2" max="2" width="35.625" style="6" customWidth="1"/>
    <col min="3" max="3" width="9.625" style="16" customWidth="1"/>
    <col min="4" max="6" width="8.625" style="16" customWidth="1"/>
    <col min="7" max="7" width="11.25" style="6" customWidth="1"/>
    <col min="8" max="256" width="9" style="6"/>
    <col min="257" max="257" width="9.75" style="6" customWidth="1"/>
    <col min="258" max="258" width="9.25" style="6" customWidth="1"/>
    <col min="259" max="259" width="8" style="6" customWidth="1"/>
    <col min="260" max="260" width="7.25" style="6" customWidth="1"/>
    <col min="261" max="262" width="10" style="6" customWidth="1"/>
    <col min="263" max="263" width="35.25" style="6" customWidth="1"/>
    <col min="264" max="512" width="9" style="6"/>
    <col min="513" max="513" width="9.75" style="6" customWidth="1"/>
    <col min="514" max="514" width="9.25" style="6" customWidth="1"/>
    <col min="515" max="515" width="8" style="6" customWidth="1"/>
    <col min="516" max="516" width="7.25" style="6" customWidth="1"/>
    <col min="517" max="518" width="10" style="6" customWidth="1"/>
    <col min="519" max="519" width="35.25" style="6" customWidth="1"/>
    <col min="520" max="768" width="9" style="6"/>
    <col min="769" max="769" width="9.75" style="6" customWidth="1"/>
    <col min="770" max="770" width="9.25" style="6" customWidth="1"/>
    <col min="771" max="771" width="8" style="6" customWidth="1"/>
    <col min="772" max="772" width="7.25" style="6" customWidth="1"/>
    <col min="773" max="774" width="10" style="6" customWidth="1"/>
    <col min="775" max="775" width="35.25" style="6" customWidth="1"/>
    <col min="776" max="1024" width="9" style="6"/>
    <col min="1025" max="1025" width="9.75" style="6" customWidth="1"/>
    <col min="1026" max="1026" width="9.25" style="6" customWidth="1"/>
    <col min="1027" max="1027" width="8" style="6" customWidth="1"/>
    <col min="1028" max="1028" width="7.25" style="6" customWidth="1"/>
    <col min="1029" max="1030" width="10" style="6" customWidth="1"/>
    <col min="1031" max="1031" width="35.25" style="6" customWidth="1"/>
    <col min="1032" max="1280" width="9" style="6"/>
    <col min="1281" max="1281" width="9.75" style="6" customWidth="1"/>
    <col min="1282" max="1282" width="9.25" style="6" customWidth="1"/>
    <col min="1283" max="1283" width="8" style="6" customWidth="1"/>
    <col min="1284" max="1284" width="7.25" style="6" customWidth="1"/>
    <col min="1285" max="1286" width="10" style="6" customWidth="1"/>
    <col min="1287" max="1287" width="35.25" style="6" customWidth="1"/>
    <col min="1288" max="1536" width="9" style="6"/>
    <col min="1537" max="1537" width="9.75" style="6" customWidth="1"/>
    <col min="1538" max="1538" width="9.25" style="6" customWidth="1"/>
    <col min="1539" max="1539" width="8" style="6" customWidth="1"/>
    <col min="1540" max="1540" width="7.25" style="6" customWidth="1"/>
    <col min="1541" max="1542" width="10" style="6" customWidth="1"/>
    <col min="1543" max="1543" width="35.25" style="6" customWidth="1"/>
    <col min="1544" max="1792" width="9" style="6"/>
    <col min="1793" max="1793" width="9.75" style="6" customWidth="1"/>
    <col min="1794" max="1794" width="9.25" style="6" customWidth="1"/>
    <col min="1795" max="1795" width="8" style="6" customWidth="1"/>
    <col min="1796" max="1796" width="7.25" style="6" customWidth="1"/>
    <col min="1797" max="1798" width="10" style="6" customWidth="1"/>
    <col min="1799" max="1799" width="35.25" style="6" customWidth="1"/>
    <col min="1800" max="2048" width="9" style="6"/>
    <col min="2049" max="2049" width="9.75" style="6" customWidth="1"/>
    <col min="2050" max="2050" width="9.25" style="6" customWidth="1"/>
    <col min="2051" max="2051" width="8" style="6" customWidth="1"/>
    <col min="2052" max="2052" width="7.25" style="6" customWidth="1"/>
    <col min="2053" max="2054" width="10" style="6" customWidth="1"/>
    <col min="2055" max="2055" width="35.25" style="6" customWidth="1"/>
    <col min="2056" max="2304" width="9" style="6"/>
    <col min="2305" max="2305" width="9.75" style="6" customWidth="1"/>
    <col min="2306" max="2306" width="9.25" style="6" customWidth="1"/>
    <col min="2307" max="2307" width="8" style="6" customWidth="1"/>
    <col min="2308" max="2308" width="7.25" style="6" customWidth="1"/>
    <col min="2309" max="2310" width="10" style="6" customWidth="1"/>
    <col min="2311" max="2311" width="35.25" style="6" customWidth="1"/>
    <col min="2312" max="2560" width="9" style="6"/>
    <col min="2561" max="2561" width="9.75" style="6" customWidth="1"/>
    <col min="2562" max="2562" width="9.25" style="6" customWidth="1"/>
    <col min="2563" max="2563" width="8" style="6" customWidth="1"/>
    <col min="2564" max="2564" width="7.25" style="6" customWidth="1"/>
    <col min="2565" max="2566" width="10" style="6" customWidth="1"/>
    <col min="2567" max="2567" width="35.25" style="6" customWidth="1"/>
    <col min="2568" max="2816" width="9" style="6"/>
    <col min="2817" max="2817" width="9.75" style="6" customWidth="1"/>
    <col min="2818" max="2818" width="9.25" style="6" customWidth="1"/>
    <col min="2819" max="2819" width="8" style="6" customWidth="1"/>
    <col min="2820" max="2820" width="7.25" style="6" customWidth="1"/>
    <col min="2821" max="2822" width="10" style="6" customWidth="1"/>
    <col min="2823" max="2823" width="35.25" style="6" customWidth="1"/>
    <col min="2824" max="3072" width="9" style="6"/>
    <col min="3073" max="3073" width="9.75" style="6" customWidth="1"/>
    <col min="3074" max="3074" width="9.25" style="6" customWidth="1"/>
    <col min="3075" max="3075" width="8" style="6" customWidth="1"/>
    <col min="3076" max="3076" width="7.25" style="6" customWidth="1"/>
    <col min="3077" max="3078" width="10" style="6" customWidth="1"/>
    <col min="3079" max="3079" width="35.25" style="6" customWidth="1"/>
    <col min="3080" max="3328" width="9" style="6"/>
    <col min="3329" max="3329" width="9.75" style="6" customWidth="1"/>
    <col min="3330" max="3330" width="9.25" style="6" customWidth="1"/>
    <col min="3331" max="3331" width="8" style="6" customWidth="1"/>
    <col min="3332" max="3332" width="7.25" style="6" customWidth="1"/>
    <col min="3333" max="3334" width="10" style="6" customWidth="1"/>
    <col min="3335" max="3335" width="35.25" style="6" customWidth="1"/>
    <col min="3336" max="3584" width="9" style="6"/>
    <col min="3585" max="3585" width="9.75" style="6" customWidth="1"/>
    <col min="3586" max="3586" width="9.25" style="6" customWidth="1"/>
    <col min="3587" max="3587" width="8" style="6" customWidth="1"/>
    <col min="3588" max="3588" width="7.25" style="6" customWidth="1"/>
    <col min="3589" max="3590" width="10" style="6" customWidth="1"/>
    <col min="3591" max="3591" width="35.25" style="6" customWidth="1"/>
    <col min="3592" max="3840" width="9" style="6"/>
    <col min="3841" max="3841" width="9.75" style="6" customWidth="1"/>
    <col min="3842" max="3842" width="9.25" style="6" customWidth="1"/>
    <col min="3843" max="3843" width="8" style="6" customWidth="1"/>
    <col min="3844" max="3844" width="7.25" style="6" customWidth="1"/>
    <col min="3845" max="3846" width="10" style="6" customWidth="1"/>
    <col min="3847" max="3847" width="35.25" style="6" customWidth="1"/>
    <col min="3848" max="4096" width="9" style="6"/>
    <col min="4097" max="4097" width="9.75" style="6" customWidth="1"/>
    <col min="4098" max="4098" width="9.25" style="6" customWidth="1"/>
    <col min="4099" max="4099" width="8" style="6" customWidth="1"/>
    <col min="4100" max="4100" width="7.25" style="6" customWidth="1"/>
    <col min="4101" max="4102" width="10" style="6" customWidth="1"/>
    <col min="4103" max="4103" width="35.25" style="6" customWidth="1"/>
    <col min="4104" max="4352" width="9" style="6"/>
    <col min="4353" max="4353" width="9.75" style="6" customWidth="1"/>
    <col min="4354" max="4354" width="9.25" style="6" customWidth="1"/>
    <col min="4355" max="4355" width="8" style="6" customWidth="1"/>
    <col min="4356" max="4356" width="7.25" style="6" customWidth="1"/>
    <col min="4357" max="4358" width="10" style="6" customWidth="1"/>
    <col min="4359" max="4359" width="35.25" style="6" customWidth="1"/>
    <col min="4360" max="4608" width="9" style="6"/>
    <col min="4609" max="4609" width="9.75" style="6" customWidth="1"/>
    <col min="4610" max="4610" width="9.25" style="6" customWidth="1"/>
    <col min="4611" max="4611" width="8" style="6" customWidth="1"/>
    <col min="4612" max="4612" width="7.25" style="6" customWidth="1"/>
    <col min="4613" max="4614" width="10" style="6" customWidth="1"/>
    <col min="4615" max="4615" width="35.25" style="6" customWidth="1"/>
    <col min="4616" max="4864" width="9" style="6"/>
    <col min="4865" max="4865" width="9.75" style="6" customWidth="1"/>
    <col min="4866" max="4866" width="9.25" style="6" customWidth="1"/>
    <col min="4867" max="4867" width="8" style="6" customWidth="1"/>
    <col min="4868" max="4868" width="7.25" style="6" customWidth="1"/>
    <col min="4869" max="4870" width="10" style="6" customWidth="1"/>
    <col min="4871" max="4871" width="35.25" style="6" customWidth="1"/>
    <col min="4872" max="5120" width="9" style="6"/>
    <col min="5121" max="5121" width="9.75" style="6" customWidth="1"/>
    <col min="5122" max="5122" width="9.25" style="6" customWidth="1"/>
    <col min="5123" max="5123" width="8" style="6" customWidth="1"/>
    <col min="5124" max="5124" width="7.25" style="6" customWidth="1"/>
    <col min="5125" max="5126" width="10" style="6" customWidth="1"/>
    <col min="5127" max="5127" width="35.25" style="6" customWidth="1"/>
    <col min="5128" max="5376" width="9" style="6"/>
    <col min="5377" max="5377" width="9.75" style="6" customWidth="1"/>
    <col min="5378" max="5378" width="9.25" style="6" customWidth="1"/>
    <col min="5379" max="5379" width="8" style="6" customWidth="1"/>
    <col min="5380" max="5380" width="7.25" style="6" customWidth="1"/>
    <col min="5381" max="5382" width="10" style="6" customWidth="1"/>
    <col min="5383" max="5383" width="35.25" style="6" customWidth="1"/>
    <col min="5384" max="5632" width="9" style="6"/>
    <col min="5633" max="5633" width="9.75" style="6" customWidth="1"/>
    <col min="5634" max="5634" width="9.25" style="6" customWidth="1"/>
    <col min="5635" max="5635" width="8" style="6" customWidth="1"/>
    <col min="5636" max="5636" width="7.25" style="6" customWidth="1"/>
    <col min="5637" max="5638" width="10" style="6" customWidth="1"/>
    <col min="5639" max="5639" width="35.25" style="6" customWidth="1"/>
    <col min="5640" max="5888" width="9" style="6"/>
    <col min="5889" max="5889" width="9.75" style="6" customWidth="1"/>
    <col min="5890" max="5890" width="9.25" style="6" customWidth="1"/>
    <col min="5891" max="5891" width="8" style="6" customWidth="1"/>
    <col min="5892" max="5892" width="7.25" style="6" customWidth="1"/>
    <col min="5893" max="5894" width="10" style="6" customWidth="1"/>
    <col min="5895" max="5895" width="35.25" style="6" customWidth="1"/>
    <col min="5896" max="6144" width="9" style="6"/>
    <col min="6145" max="6145" width="9.75" style="6" customWidth="1"/>
    <col min="6146" max="6146" width="9.25" style="6" customWidth="1"/>
    <col min="6147" max="6147" width="8" style="6" customWidth="1"/>
    <col min="6148" max="6148" width="7.25" style="6" customWidth="1"/>
    <col min="6149" max="6150" width="10" style="6" customWidth="1"/>
    <col min="6151" max="6151" width="35.25" style="6" customWidth="1"/>
    <col min="6152" max="6400" width="9" style="6"/>
    <col min="6401" max="6401" width="9.75" style="6" customWidth="1"/>
    <col min="6402" max="6402" width="9.25" style="6" customWidth="1"/>
    <col min="6403" max="6403" width="8" style="6" customWidth="1"/>
    <col min="6404" max="6404" width="7.25" style="6" customWidth="1"/>
    <col min="6405" max="6406" width="10" style="6" customWidth="1"/>
    <col min="6407" max="6407" width="35.25" style="6" customWidth="1"/>
    <col min="6408" max="6656" width="9" style="6"/>
    <col min="6657" max="6657" width="9.75" style="6" customWidth="1"/>
    <col min="6658" max="6658" width="9.25" style="6" customWidth="1"/>
    <col min="6659" max="6659" width="8" style="6" customWidth="1"/>
    <col min="6660" max="6660" width="7.25" style="6" customWidth="1"/>
    <col min="6661" max="6662" width="10" style="6" customWidth="1"/>
    <col min="6663" max="6663" width="35.25" style="6" customWidth="1"/>
    <col min="6664" max="6912" width="9" style="6"/>
    <col min="6913" max="6913" width="9.75" style="6" customWidth="1"/>
    <col min="6914" max="6914" width="9.25" style="6" customWidth="1"/>
    <col min="6915" max="6915" width="8" style="6" customWidth="1"/>
    <col min="6916" max="6916" width="7.25" style="6" customWidth="1"/>
    <col min="6917" max="6918" width="10" style="6" customWidth="1"/>
    <col min="6919" max="6919" width="35.25" style="6" customWidth="1"/>
    <col min="6920" max="7168" width="9" style="6"/>
    <col min="7169" max="7169" width="9.75" style="6" customWidth="1"/>
    <col min="7170" max="7170" width="9.25" style="6" customWidth="1"/>
    <col min="7171" max="7171" width="8" style="6" customWidth="1"/>
    <col min="7172" max="7172" width="7.25" style="6" customWidth="1"/>
    <col min="7173" max="7174" width="10" style="6" customWidth="1"/>
    <col min="7175" max="7175" width="35.25" style="6" customWidth="1"/>
    <col min="7176" max="7424" width="9" style="6"/>
    <col min="7425" max="7425" width="9.75" style="6" customWidth="1"/>
    <col min="7426" max="7426" width="9.25" style="6" customWidth="1"/>
    <col min="7427" max="7427" width="8" style="6" customWidth="1"/>
    <col min="7428" max="7428" width="7.25" style="6" customWidth="1"/>
    <col min="7429" max="7430" width="10" style="6" customWidth="1"/>
    <col min="7431" max="7431" width="35.25" style="6" customWidth="1"/>
    <col min="7432" max="7680" width="9" style="6"/>
    <col min="7681" max="7681" width="9.75" style="6" customWidth="1"/>
    <col min="7682" max="7682" width="9.25" style="6" customWidth="1"/>
    <col min="7683" max="7683" width="8" style="6" customWidth="1"/>
    <col min="7684" max="7684" width="7.25" style="6" customWidth="1"/>
    <col min="7685" max="7686" width="10" style="6" customWidth="1"/>
    <col min="7687" max="7687" width="35.25" style="6" customWidth="1"/>
    <col min="7688" max="7936" width="9" style="6"/>
    <col min="7937" max="7937" width="9.75" style="6" customWidth="1"/>
    <col min="7938" max="7938" width="9.25" style="6" customWidth="1"/>
    <col min="7939" max="7939" width="8" style="6" customWidth="1"/>
    <col min="7940" max="7940" width="7.25" style="6" customWidth="1"/>
    <col min="7941" max="7942" width="10" style="6" customWidth="1"/>
    <col min="7943" max="7943" width="35.25" style="6" customWidth="1"/>
    <col min="7944" max="8192" width="9" style="6"/>
    <col min="8193" max="8193" width="9.75" style="6" customWidth="1"/>
    <col min="8194" max="8194" width="9.25" style="6" customWidth="1"/>
    <col min="8195" max="8195" width="8" style="6" customWidth="1"/>
    <col min="8196" max="8196" width="7.25" style="6" customWidth="1"/>
    <col min="8197" max="8198" width="10" style="6" customWidth="1"/>
    <col min="8199" max="8199" width="35.25" style="6" customWidth="1"/>
    <col min="8200" max="8448" width="9" style="6"/>
    <col min="8449" max="8449" width="9.75" style="6" customWidth="1"/>
    <col min="8450" max="8450" width="9.25" style="6" customWidth="1"/>
    <col min="8451" max="8451" width="8" style="6" customWidth="1"/>
    <col min="8452" max="8452" width="7.25" style="6" customWidth="1"/>
    <col min="8453" max="8454" width="10" style="6" customWidth="1"/>
    <col min="8455" max="8455" width="35.25" style="6" customWidth="1"/>
    <col min="8456" max="8704" width="9" style="6"/>
    <col min="8705" max="8705" width="9.75" style="6" customWidth="1"/>
    <col min="8706" max="8706" width="9.25" style="6" customWidth="1"/>
    <col min="8707" max="8707" width="8" style="6" customWidth="1"/>
    <col min="8708" max="8708" width="7.25" style="6" customWidth="1"/>
    <col min="8709" max="8710" width="10" style="6" customWidth="1"/>
    <col min="8711" max="8711" width="35.25" style="6" customWidth="1"/>
    <col min="8712" max="8960" width="9" style="6"/>
    <col min="8961" max="8961" width="9.75" style="6" customWidth="1"/>
    <col min="8962" max="8962" width="9.25" style="6" customWidth="1"/>
    <col min="8963" max="8963" width="8" style="6" customWidth="1"/>
    <col min="8964" max="8964" width="7.25" style="6" customWidth="1"/>
    <col min="8965" max="8966" width="10" style="6" customWidth="1"/>
    <col min="8967" max="8967" width="35.25" style="6" customWidth="1"/>
    <col min="8968" max="9216" width="9" style="6"/>
    <col min="9217" max="9217" width="9.75" style="6" customWidth="1"/>
    <col min="9218" max="9218" width="9.25" style="6" customWidth="1"/>
    <col min="9219" max="9219" width="8" style="6" customWidth="1"/>
    <col min="9220" max="9220" width="7.25" style="6" customWidth="1"/>
    <col min="9221" max="9222" width="10" style="6" customWidth="1"/>
    <col min="9223" max="9223" width="35.25" style="6" customWidth="1"/>
    <col min="9224" max="9472" width="9" style="6"/>
    <col min="9473" max="9473" width="9.75" style="6" customWidth="1"/>
    <col min="9474" max="9474" width="9.25" style="6" customWidth="1"/>
    <col min="9475" max="9475" width="8" style="6" customWidth="1"/>
    <col min="9476" max="9476" width="7.25" style="6" customWidth="1"/>
    <col min="9477" max="9478" width="10" style="6" customWidth="1"/>
    <col min="9479" max="9479" width="35.25" style="6" customWidth="1"/>
    <col min="9480" max="9728" width="9" style="6"/>
    <col min="9729" max="9729" width="9.75" style="6" customWidth="1"/>
    <col min="9730" max="9730" width="9.25" style="6" customWidth="1"/>
    <col min="9731" max="9731" width="8" style="6" customWidth="1"/>
    <col min="9732" max="9732" width="7.25" style="6" customWidth="1"/>
    <col min="9733" max="9734" width="10" style="6" customWidth="1"/>
    <col min="9735" max="9735" width="35.25" style="6" customWidth="1"/>
    <col min="9736" max="9984" width="9" style="6"/>
    <col min="9985" max="9985" width="9.75" style="6" customWidth="1"/>
    <col min="9986" max="9986" width="9.25" style="6" customWidth="1"/>
    <col min="9987" max="9987" width="8" style="6" customWidth="1"/>
    <col min="9988" max="9988" width="7.25" style="6" customWidth="1"/>
    <col min="9989" max="9990" width="10" style="6" customWidth="1"/>
    <col min="9991" max="9991" width="35.25" style="6" customWidth="1"/>
    <col min="9992" max="10240" width="9" style="6"/>
    <col min="10241" max="10241" width="9.75" style="6" customWidth="1"/>
    <col min="10242" max="10242" width="9.25" style="6" customWidth="1"/>
    <col min="10243" max="10243" width="8" style="6" customWidth="1"/>
    <col min="10244" max="10244" width="7.25" style="6" customWidth="1"/>
    <col min="10245" max="10246" width="10" style="6" customWidth="1"/>
    <col min="10247" max="10247" width="35.25" style="6" customWidth="1"/>
    <col min="10248" max="10496" width="9" style="6"/>
    <col min="10497" max="10497" width="9.75" style="6" customWidth="1"/>
    <col min="10498" max="10498" width="9.25" style="6" customWidth="1"/>
    <col min="10499" max="10499" width="8" style="6" customWidth="1"/>
    <col min="10500" max="10500" width="7.25" style="6" customWidth="1"/>
    <col min="10501" max="10502" width="10" style="6" customWidth="1"/>
    <col min="10503" max="10503" width="35.25" style="6" customWidth="1"/>
    <col min="10504" max="10752" width="9" style="6"/>
    <col min="10753" max="10753" width="9.75" style="6" customWidth="1"/>
    <col min="10754" max="10754" width="9.25" style="6" customWidth="1"/>
    <col min="10755" max="10755" width="8" style="6" customWidth="1"/>
    <col min="10756" max="10756" width="7.25" style="6" customWidth="1"/>
    <col min="10757" max="10758" width="10" style="6" customWidth="1"/>
    <col min="10759" max="10759" width="35.25" style="6" customWidth="1"/>
    <col min="10760" max="11008" width="9" style="6"/>
    <col min="11009" max="11009" width="9.75" style="6" customWidth="1"/>
    <col min="11010" max="11010" width="9.25" style="6" customWidth="1"/>
    <col min="11011" max="11011" width="8" style="6" customWidth="1"/>
    <col min="11012" max="11012" width="7.25" style="6" customWidth="1"/>
    <col min="11013" max="11014" width="10" style="6" customWidth="1"/>
    <col min="11015" max="11015" width="35.25" style="6" customWidth="1"/>
    <col min="11016" max="11264" width="9" style="6"/>
    <col min="11265" max="11265" width="9.75" style="6" customWidth="1"/>
    <col min="11266" max="11266" width="9.25" style="6" customWidth="1"/>
    <col min="11267" max="11267" width="8" style="6" customWidth="1"/>
    <col min="11268" max="11268" width="7.25" style="6" customWidth="1"/>
    <col min="11269" max="11270" width="10" style="6" customWidth="1"/>
    <col min="11271" max="11271" width="35.25" style="6" customWidth="1"/>
    <col min="11272" max="11520" width="9" style="6"/>
    <col min="11521" max="11521" width="9.75" style="6" customWidth="1"/>
    <col min="11522" max="11522" width="9.25" style="6" customWidth="1"/>
    <col min="11523" max="11523" width="8" style="6" customWidth="1"/>
    <col min="11524" max="11524" width="7.25" style="6" customWidth="1"/>
    <col min="11525" max="11526" width="10" style="6" customWidth="1"/>
    <col min="11527" max="11527" width="35.25" style="6" customWidth="1"/>
    <col min="11528" max="11776" width="9" style="6"/>
    <col min="11777" max="11777" width="9.75" style="6" customWidth="1"/>
    <col min="11778" max="11778" width="9.25" style="6" customWidth="1"/>
    <col min="11779" max="11779" width="8" style="6" customWidth="1"/>
    <col min="11780" max="11780" width="7.25" style="6" customWidth="1"/>
    <col min="11781" max="11782" width="10" style="6" customWidth="1"/>
    <col min="11783" max="11783" width="35.25" style="6" customWidth="1"/>
    <col min="11784" max="12032" width="9" style="6"/>
    <col min="12033" max="12033" width="9.75" style="6" customWidth="1"/>
    <col min="12034" max="12034" width="9.25" style="6" customWidth="1"/>
    <col min="12035" max="12035" width="8" style="6" customWidth="1"/>
    <col min="12036" max="12036" width="7.25" style="6" customWidth="1"/>
    <col min="12037" max="12038" width="10" style="6" customWidth="1"/>
    <col min="12039" max="12039" width="35.25" style="6" customWidth="1"/>
    <col min="12040" max="12288" width="9" style="6"/>
    <col min="12289" max="12289" width="9.75" style="6" customWidth="1"/>
    <col min="12290" max="12290" width="9.25" style="6" customWidth="1"/>
    <col min="12291" max="12291" width="8" style="6" customWidth="1"/>
    <col min="12292" max="12292" width="7.25" style="6" customWidth="1"/>
    <col min="12293" max="12294" width="10" style="6" customWidth="1"/>
    <col min="12295" max="12295" width="35.25" style="6" customWidth="1"/>
    <col min="12296" max="12544" width="9" style="6"/>
    <col min="12545" max="12545" width="9.75" style="6" customWidth="1"/>
    <col min="12546" max="12546" width="9.25" style="6" customWidth="1"/>
    <col min="12547" max="12547" width="8" style="6" customWidth="1"/>
    <col min="12548" max="12548" width="7.25" style="6" customWidth="1"/>
    <col min="12549" max="12550" width="10" style="6" customWidth="1"/>
    <col min="12551" max="12551" width="35.25" style="6" customWidth="1"/>
    <col min="12552" max="12800" width="9" style="6"/>
    <col min="12801" max="12801" width="9.75" style="6" customWidth="1"/>
    <col min="12802" max="12802" width="9.25" style="6" customWidth="1"/>
    <col min="12803" max="12803" width="8" style="6" customWidth="1"/>
    <col min="12804" max="12804" width="7.25" style="6" customWidth="1"/>
    <col min="12805" max="12806" width="10" style="6" customWidth="1"/>
    <col min="12807" max="12807" width="35.25" style="6" customWidth="1"/>
    <col min="12808" max="13056" width="9" style="6"/>
    <col min="13057" max="13057" width="9.75" style="6" customWidth="1"/>
    <col min="13058" max="13058" width="9.25" style="6" customWidth="1"/>
    <col min="13059" max="13059" width="8" style="6" customWidth="1"/>
    <col min="13060" max="13060" width="7.25" style="6" customWidth="1"/>
    <col min="13061" max="13062" width="10" style="6" customWidth="1"/>
    <col min="13063" max="13063" width="35.25" style="6" customWidth="1"/>
    <col min="13064" max="13312" width="9" style="6"/>
    <col min="13313" max="13313" width="9.75" style="6" customWidth="1"/>
    <col min="13314" max="13314" width="9.25" style="6" customWidth="1"/>
    <col min="13315" max="13315" width="8" style="6" customWidth="1"/>
    <col min="13316" max="13316" width="7.25" style="6" customWidth="1"/>
    <col min="13317" max="13318" width="10" style="6" customWidth="1"/>
    <col min="13319" max="13319" width="35.25" style="6" customWidth="1"/>
    <col min="13320" max="13568" width="9" style="6"/>
    <col min="13569" max="13569" width="9.75" style="6" customWidth="1"/>
    <col min="13570" max="13570" width="9.25" style="6" customWidth="1"/>
    <col min="13571" max="13571" width="8" style="6" customWidth="1"/>
    <col min="13572" max="13572" width="7.25" style="6" customWidth="1"/>
    <col min="13573" max="13574" width="10" style="6" customWidth="1"/>
    <col min="13575" max="13575" width="35.25" style="6" customWidth="1"/>
    <col min="13576" max="13824" width="9" style="6"/>
    <col min="13825" max="13825" width="9.75" style="6" customWidth="1"/>
    <col min="13826" max="13826" width="9.25" style="6" customWidth="1"/>
    <col min="13827" max="13827" width="8" style="6" customWidth="1"/>
    <col min="13828" max="13828" width="7.25" style="6" customWidth="1"/>
    <col min="13829" max="13830" width="10" style="6" customWidth="1"/>
    <col min="13831" max="13831" width="35.25" style="6" customWidth="1"/>
    <col min="13832" max="14080" width="9" style="6"/>
    <col min="14081" max="14081" width="9.75" style="6" customWidth="1"/>
    <col min="14082" max="14082" width="9.25" style="6" customWidth="1"/>
    <col min="14083" max="14083" width="8" style="6" customWidth="1"/>
    <col min="14084" max="14084" width="7.25" style="6" customWidth="1"/>
    <col min="14085" max="14086" width="10" style="6" customWidth="1"/>
    <col min="14087" max="14087" width="35.25" style="6" customWidth="1"/>
    <col min="14088" max="14336" width="9" style="6"/>
    <col min="14337" max="14337" width="9.75" style="6" customWidth="1"/>
    <col min="14338" max="14338" width="9.25" style="6" customWidth="1"/>
    <col min="14339" max="14339" width="8" style="6" customWidth="1"/>
    <col min="14340" max="14340" width="7.25" style="6" customWidth="1"/>
    <col min="14341" max="14342" width="10" style="6" customWidth="1"/>
    <col min="14343" max="14343" width="35.25" style="6" customWidth="1"/>
    <col min="14344" max="14592" width="9" style="6"/>
    <col min="14593" max="14593" width="9.75" style="6" customWidth="1"/>
    <col min="14594" max="14594" width="9.25" style="6" customWidth="1"/>
    <col min="14595" max="14595" width="8" style="6" customWidth="1"/>
    <col min="14596" max="14596" width="7.25" style="6" customWidth="1"/>
    <col min="14597" max="14598" width="10" style="6" customWidth="1"/>
    <col min="14599" max="14599" width="35.25" style="6" customWidth="1"/>
    <col min="14600" max="14848" width="9" style="6"/>
    <col min="14849" max="14849" width="9.75" style="6" customWidth="1"/>
    <col min="14850" max="14850" width="9.25" style="6" customWidth="1"/>
    <col min="14851" max="14851" width="8" style="6" customWidth="1"/>
    <col min="14852" max="14852" width="7.25" style="6" customWidth="1"/>
    <col min="14853" max="14854" width="10" style="6" customWidth="1"/>
    <col min="14855" max="14855" width="35.25" style="6" customWidth="1"/>
    <col min="14856" max="15104" width="9" style="6"/>
    <col min="15105" max="15105" width="9.75" style="6" customWidth="1"/>
    <col min="15106" max="15106" width="9.25" style="6" customWidth="1"/>
    <col min="15107" max="15107" width="8" style="6" customWidth="1"/>
    <col min="15108" max="15108" width="7.25" style="6" customWidth="1"/>
    <col min="15109" max="15110" width="10" style="6" customWidth="1"/>
    <col min="15111" max="15111" width="35.25" style="6" customWidth="1"/>
    <col min="15112" max="15360" width="9" style="6"/>
    <col min="15361" max="15361" width="9.75" style="6" customWidth="1"/>
    <col min="15362" max="15362" width="9.25" style="6" customWidth="1"/>
    <col min="15363" max="15363" width="8" style="6" customWidth="1"/>
    <col min="15364" max="15364" width="7.25" style="6" customWidth="1"/>
    <col min="15365" max="15366" width="10" style="6" customWidth="1"/>
    <col min="15367" max="15367" width="35.25" style="6" customWidth="1"/>
    <col min="15368" max="15616" width="9" style="6"/>
    <col min="15617" max="15617" width="9.75" style="6" customWidth="1"/>
    <col min="15618" max="15618" width="9.25" style="6" customWidth="1"/>
    <col min="15619" max="15619" width="8" style="6" customWidth="1"/>
    <col min="15620" max="15620" width="7.25" style="6" customWidth="1"/>
    <col min="15621" max="15622" width="10" style="6" customWidth="1"/>
    <col min="15623" max="15623" width="35.25" style="6" customWidth="1"/>
    <col min="15624" max="15872" width="9" style="6"/>
    <col min="15873" max="15873" width="9.75" style="6" customWidth="1"/>
    <col min="15874" max="15874" width="9.25" style="6" customWidth="1"/>
    <col min="15875" max="15875" width="8" style="6" customWidth="1"/>
    <col min="15876" max="15876" width="7.25" style="6" customWidth="1"/>
    <col min="15877" max="15878" width="10" style="6" customWidth="1"/>
    <col min="15879" max="15879" width="35.25" style="6" customWidth="1"/>
    <col min="15880" max="16128" width="9" style="6"/>
    <col min="16129" max="16129" width="9.75" style="6" customWidth="1"/>
    <col min="16130" max="16130" width="9.25" style="6" customWidth="1"/>
    <col min="16131" max="16131" width="8" style="6" customWidth="1"/>
    <col min="16132" max="16132" width="7.25" style="6" customWidth="1"/>
    <col min="16133" max="16134" width="10" style="6" customWidth="1"/>
    <col min="16135" max="16135" width="35.25" style="6" customWidth="1"/>
    <col min="16136" max="16384" width="9" style="6"/>
  </cols>
  <sheetData>
    <row r="1" spans="1:7" s="148" customFormat="1" ht="20.100000000000001" customHeight="1">
      <c r="A1" s="253" t="s">
        <v>33</v>
      </c>
      <c r="B1" s="253"/>
      <c r="C1" s="146"/>
      <c r="D1" s="147"/>
      <c r="F1" s="146"/>
    </row>
    <row r="2" spans="1:7" s="149" customFormat="1" ht="54.95" customHeight="1">
      <c r="A2" s="254" t="s">
        <v>133</v>
      </c>
      <c r="B2" s="254"/>
      <c r="C2" s="254"/>
      <c r="D2" s="254"/>
      <c r="E2" s="254"/>
      <c r="F2" s="254"/>
      <c r="G2" s="254"/>
    </row>
    <row r="3" spans="1:7" ht="16.5" customHeight="1">
      <c r="B3" s="18"/>
      <c r="C3" s="18"/>
      <c r="D3" s="18"/>
      <c r="E3" s="18"/>
      <c r="F3" s="18"/>
      <c r="G3" s="18"/>
    </row>
    <row r="4" spans="1:7" ht="24.95" customHeight="1">
      <c r="A4" s="255" t="s">
        <v>0</v>
      </c>
      <c r="B4" s="256" t="s">
        <v>104</v>
      </c>
      <c r="C4" s="257" t="s">
        <v>76</v>
      </c>
      <c r="D4" s="258"/>
      <c r="E4" s="258"/>
      <c r="F4" s="259"/>
      <c r="G4" s="260" t="s">
        <v>100</v>
      </c>
    </row>
    <row r="5" spans="1:7" ht="24.95" customHeight="1">
      <c r="A5" s="255"/>
      <c r="B5" s="256"/>
      <c r="C5" s="17" t="s">
        <v>5</v>
      </c>
      <c r="D5" s="17" t="s">
        <v>10</v>
      </c>
      <c r="E5" s="17" t="s">
        <v>6</v>
      </c>
      <c r="F5" s="17" t="s">
        <v>7</v>
      </c>
      <c r="G5" s="260"/>
    </row>
    <row r="6" spans="1:7" s="9" customFormat="1" ht="24" customHeight="1">
      <c r="A6" s="251" t="s">
        <v>14</v>
      </c>
      <c r="B6" s="252"/>
      <c r="C6" s="201"/>
      <c r="D6" s="200"/>
      <c r="E6" s="7"/>
      <c r="F6" s="7"/>
      <c r="G6" s="8">
        <f>G7+G21</f>
        <v>73.14</v>
      </c>
    </row>
    <row r="7" spans="1:7" ht="24" customHeight="1">
      <c r="A7" s="199">
        <v>1</v>
      </c>
      <c r="B7" s="58" t="s">
        <v>121</v>
      </c>
      <c r="C7" s="10"/>
      <c r="D7" s="17"/>
      <c r="E7" s="17"/>
      <c r="F7" s="17"/>
      <c r="G7" s="53">
        <f>SUM(G20,G8,G9,G15,G19,G10)</f>
        <v>33.090000000000003</v>
      </c>
    </row>
    <row r="8" spans="1:7" ht="35.1" customHeight="1">
      <c r="A8" s="203" t="s">
        <v>41</v>
      </c>
      <c r="B8" s="145" t="s">
        <v>64</v>
      </c>
      <c r="C8" s="202" t="s">
        <v>61</v>
      </c>
      <c r="D8" s="202">
        <v>646</v>
      </c>
      <c r="E8" s="202">
        <v>15</v>
      </c>
      <c r="F8" s="196" t="s">
        <v>65</v>
      </c>
      <c r="G8" s="62">
        <v>0.61</v>
      </c>
    </row>
    <row r="9" spans="1:7" ht="35.1" customHeight="1">
      <c r="A9" s="203" t="s">
        <v>41</v>
      </c>
      <c r="B9" s="145" t="s">
        <v>66</v>
      </c>
      <c r="C9" s="202" t="s">
        <v>61</v>
      </c>
      <c r="D9" s="202">
        <v>646</v>
      </c>
      <c r="E9" s="202">
        <v>15</v>
      </c>
      <c r="F9" s="196" t="s">
        <v>67</v>
      </c>
      <c r="G9" s="62">
        <v>4.2</v>
      </c>
    </row>
    <row r="10" spans="1:7" ht="24" customHeight="1">
      <c r="A10" s="234" t="s">
        <v>41</v>
      </c>
      <c r="B10" s="248" t="s">
        <v>68</v>
      </c>
      <c r="C10" s="60"/>
      <c r="D10" s="196"/>
      <c r="E10" s="196"/>
      <c r="F10" s="196"/>
      <c r="G10" s="61">
        <f>SUM(G11:G14)</f>
        <v>15.3</v>
      </c>
    </row>
    <row r="11" spans="1:7" ht="24" customHeight="1">
      <c r="A11" s="246"/>
      <c r="B11" s="249"/>
      <c r="C11" s="240" t="s">
        <v>61</v>
      </c>
      <c r="D11" s="240">
        <v>646</v>
      </c>
      <c r="E11" s="240">
        <v>15</v>
      </c>
      <c r="F11" s="196" t="s">
        <v>62</v>
      </c>
      <c r="G11" s="62">
        <v>1.7</v>
      </c>
    </row>
    <row r="12" spans="1:7" ht="24" customHeight="1">
      <c r="A12" s="246"/>
      <c r="B12" s="249"/>
      <c r="C12" s="241"/>
      <c r="D12" s="241"/>
      <c r="E12" s="242"/>
      <c r="F12" s="196" t="s">
        <v>65</v>
      </c>
      <c r="G12" s="62">
        <v>2</v>
      </c>
    </row>
    <row r="13" spans="1:7" ht="24" customHeight="1">
      <c r="A13" s="246"/>
      <c r="B13" s="249"/>
      <c r="C13" s="242"/>
      <c r="D13" s="242"/>
      <c r="E13" s="196">
        <v>16</v>
      </c>
      <c r="F13" s="196" t="s">
        <v>73</v>
      </c>
      <c r="G13" s="62">
        <v>6.9</v>
      </c>
    </row>
    <row r="14" spans="1:7" ht="35.1" customHeight="1">
      <c r="A14" s="247"/>
      <c r="B14" s="250"/>
      <c r="C14" s="60" t="s">
        <v>74</v>
      </c>
      <c r="D14" s="196">
        <v>618</v>
      </c>
      <c r="E14" s="196">
        <v>3</v>
      </c>
      <c r="F14" s="196" t="s">
        <v>75</v>
      </c>
      <c r="G14" s="62">
        <v>4.7</v>
      </c>
    </row>
    <row r="15" spans="1:7" ht="24" customHeight="1">
      <c r="A15" s="234" t="s">
        <v>41</v>
      </c>
      <c r="B15" s="248" t="s">
        <v>69</v>
      </c>
      <c r="C15" s="240" t="s">
        <v>61</v>
      </c>
      <c r="D15" s="240">
        <v>646</v>
      </c>
      <c r="E15" s="196"/>
      <c r="F15" s="196"/>
      <c r="G15" s="61">
        <f>SUM(G16:G18)</f>
        <v>11.700000000000001</v>
      </c>
    </row>
    <row r="16" spans="1:7" ht="24" customHeight="1">
      <c r="A16" s="246"/>
      <c r="B16" s="249"/>
      <c r="C16" s="241"/>
      <c r="D16" s="241"/>
      <c r="E16" s="196">
        <v>15</v>
      </c>
      <c r="F16" s="196" t="s">
        <v>70</v>
      </c>
      <c r="G16" s="62">
        <v>5.8</v>
      </c>
    </row>
    <row r="17" spans="1:7" ht="24" customHeight="1">
      <c r="A17" s="246"/>
      <c r="B17" s="249"/>
      <c r="C17" s="241"/>
      <c r="D17" s="241"/>
      <c r="E17" s="240">
        <v>16</v>
      </c>
      <c r="F17" s="196" t="s">
        <v>71</v>
      </c>
      <c r="G17" s="62">
        <v>5</v>
      </c>
    </row>
    <row r="18" spans="1:7" ht="24" customHeight="1">
      <c r="A18" s="247"/>
      <c r="B18" s="250"/>
      <c r="C18" s="242"/>
      <c r="D18" s="242"/>
      <c r="E18" s="242"/>
      <c r="F18" s="196" t="s">
        <v>62</v>
      </c>
      <c r="G18" s="62">
        <v>0.9</v>
      </c>
    </row>
    <row r="19" spans="1:7" ht="80.099999999999994" customHeight="1">
      <c r="A19" s="203" t="s">
        <v>41</v>
      </c>
      <c r="B19" s="145" t="s">
        <v>72</v>
      </c>
      <c r="C19" s="60" t="s">
        <v>61</v>
      </c>
      <c r="D19" s="196">
        <v>646</v>
      </c>
      <c r="E19" s="196">
        <v>16</v>
      </c>
      <c r="F19" s="196" t="s">
        <v>71</v>
      </c>
      <c r="G19" s="62">
        <v>1.18</v>
      </c>
    </row>
    <row r="20" spans="1:7" ht="35.1" customHeight="1">
      <c r="A20" s="203" t="s">
        <v>41</v>
      </c>
      <c r="B20" s="145" t="s">
        <v>60</v>
      </c>
      <c r="C20" s="196" t="s">
        <v>61</v>
      </c>
      <c r="D20" s="196">
        <v>646</v>
      </c>
      <c r="E20" s="196">
        <v>16</v>
      </c>
      <c r="F20" s="196" t="s">
        <v>62</v>
      </c>
      <c r="G20" s="62">
        <v>0.1</v>
      </c>
    </row>
    <row r="21" spans="1:7" s="9" customFormat="1" ht="24.95" customHeight="1">
      <c r="A21" s="194">
        <v>2</v>
      </c>
      <c r="B21" s="195" t="s">
        <v>120</v>
      </c>
      <c r="C21" s="10"/>
      <c r="D21" s="17"/>
      <c r="E21" s="17"/>
      <c r="F21" s="17"/>
      <c r="G21" s="193">
        <f>G22+G28</f>
        <v>40.049999999999997</v>
      </c>
    </row>
    <row r="22" spans="1:7" s="9" customFormat="1" ht="24" customHeight="1">
      <c r="A22" s="199" t="s">
        <v>118</v>
      </c>
      <c r="B22" s="21" t="s">
        <v>122</v>
      </c>
      <c r="C22" s="10"/>
      <c r="D22" s="17"/>
      <c r="E22" s="200"/>
      <c r="F22" s="200"/>
      <c r="G22" s="8">
        <f>SUM(G23:G27)</f>
        <v>4.9499999999999993</v>
      </c>
    </row>
    <row r="23" spans="1:7" ht="24" customHeight="1">
      <c r="A23" s="246" t="s">
        <v>41</v>
      </c>
      <c r="B23" s="266" t="s">
        <v>105</v>
      </c>
      <c r="C23" s="240" t="s">
        <v>26</v>
      </c>
      <c r="D23" s="243">
        <v>610</v>
      </c>
      <c r="E23" s="11">
        <v>12</v>
      </c>
      <c r="F23" s="11" t="s">
        <v>15</v>
      </c>
      <c r="G23" s="11">
        <v>0.52</v>
      </c>
    </row>
    <row r="24" spans="1:7" ht="24" customHeight="1">
      <c r="A24" s="235"/>
      <c r="B24" s="267"/>
      <c r="C24" s="241"/>
      <c r="D24" s="245"/>
      <c r="E24" s="11">
        <v>13</v>
      </c>
      <c r="F24" s="11" t="s">
        <v>29</v>
      </c>
      <c r="G24" s="11">
        <v>0.5</v>
      </c>
    </row>
    <row r="25" spans="1:7" ht="24" customHeight="1">
      <c r="A25" s="235"/>
      <c r="B25" s="267"/>
      <c r="C25" s="241"/>
      <c r="D25" s="243">
        <v>618</v>
      </c>
      <c r="E25" s="243">
        <v>5</v>
      </c>
      <c r="F25" s="11" t="s">
        <v>30</v>
      </c>
      <c r="G25" s="11">
        <v>0.53</v>
      </c>
    </row>
    <row r="26" spans="1:7" ht="24" customHeight="1">
      <c r="A26" s="235"/>
      <c r="B26" s="267"/>
      <c r="C26" s="241"/>
      <c r="D26" s="244"/>
      <c r="E26" s="244"/>
      <c r="F26" s="11" t="s">
        <v>31</v>
      </c>
      <c r="G26" s="11">
        <v>0.5</v>
      </c>
    </row>
    <row r="27" spans="1:7" ht="24" customHeight="1">
      <c r="A27" s="236"/>
      <c r="B27" s="268"/>
      <c r="C27" s="242"/>
      <c r="D27" s="245"/>
      <c r="E27" s="245"/>
      <c r="F27" s="11" t="s">
        <v>32</v>
      </c>
      <c r="G27" s="11">
        <v>2.9</v>
      </c>
    </row>
    <row r="28" spans="1:7" ht="24" customHeight="1">
      <c r="A28" s="199" t="s">
        <v>119</v>
      </c>
      <c r="B28" s="21" t="s">
        <v>123</v>
      </c>
      <c r="C28" s="200"/>
      <c r="D28" s="200"/>
      <c r="E28" s="200"/>
      <c r="F28" s="200"/>
      <c r="G28" s="12">
        <f>G33+G38+G39+G29+G32+G42</f>
        <v>35.1</v>
      </c>
    </row>
    <row r="29" spans="1:7" ht="24" customHeight="1">
      <c r="A29" s="264" t="s">
        <v>41</v>
      </c>
      <c r="B29" s="237" t="s">
        <v>114</v>
      </c>
      <c r="C29" s="269" t="s">
        <v>25</v>
      </c>
      <c r="D29" s="243">
        <v>615</v>
      </c>
      <c r="E29" s="243">
        <v>4</v>
      </c>
      <c r="F29" s="11"/>
      <c r="G29" s="13">
        <f>SUM(G30:G31)</f>
        <v>8.620000000000001</v>
      </c>
    </row>
    <row r="30" spans="1:7" ht="24" customHeight="1">
      <c r="A30" s="265"/>
      <c r="B30" s="238"/>
      <c r="C30" s="269"/>
      <c r="D30" s="244"/>
      <c r="E30" s="244"/>
      <c r="F30" s="11" t="s">
        <v>12</v>
      </c>
      <c r="G30" s="14">
        <v>2.2000000000000002</v>
      </c>
    </row>
    <row r="31" spans="1:7" ht="24" customHeight="1">
      <c r="A31" s="265"/>
      <c r="B31" s="239"/>
      <c r="C31" s="269"/>
      <c r="D31" s="245"/>
      <c r="E31" s="245"/>
      <c r="F31" s="11" t="s">
        <v>13</v>
      </c>
      <c r="G31" s="13">
        <v>6.42</v>
      </c>
    </row>
    <row r="32" spans="1:7" ht="39.950000000000003" customHeight="1">
      <c r="A32" s="203" t="s">
        <v>41</v>
      </c>
      <c r="B32" s="190" t="s">
        <v>115</v>
      </c>
      <c r="C32" s="197" t="s">
        <v>25</v>
      </c>
      <c r="D32" s="11">
        <v>614</v>
      </c>
      <c r="E32" s="11">
        <v>7</v>
      </c>
      <c r="F32" s="11" t="s">
        <v>11</v>
      </c>
      <c r="G32" s="13">
        <v>7.56</v>
      </c>
    </row>
    <row r="33" spans="1:7" ht="24" customHeight="1">
      <c r="A33" s="264" t="s">
        <v>41</v>
      </c>
      <c r="B33" s="266" t="s">
        <v>49</v>
      </c>
      <c r="C33" s="240" t="s">
        <v>26</v>
      </c>
      <c r="D33" s="243">
        <v>618</v>
      </c>
      <c r="E33" s="243">
        <v>5</v>
      </c>
      <c r="F33" s="200"/>
      <c r="G33" s="191">
        <f>SUM(G34:G37)</f>
        <v>11.01</v>
      </c>
    </row>
    <row r="34" spans="1:7" ht="24" customHeight="1">
      <c r="A34" s="264"/>
      <c r="B34" s="267"/>
      <c r="C34" s="241"/>
      <c r="D34" s="244"/>
      <c r="E34" s="244"/>
      <c r="F34" s="11" t="s">
        <v>11</v>
      </c>
      <c r="G34" s="14">
        <v>3.6</v>
      </c>
    </row>
    <row r="35" spans="1:7" ht="24" customHeight="1">
      <c r="A35" s="264"/>
      <c r="B35" s="267"/>
      <c r="C35" s="241"/>
      <c r="D35" s="244"/>
      <c r="E35" s="244"/>
      <c r="F35" s="11" t="s">
        <v>15</v>
      </c>
      <c r="G35" s="14">
        <v>4.0999999999999996</v>
      </c>
    </row>
    <row r="36" spans="1:7" ht="24" customHeight="1">
      <c r="A36" s="264"/>
      <c r="B36" s="267"/>
      <c r="C36" s="241"/>
      <c r="D36" s="244"/>
      <c r="E36" s="244"/>
      <c r="F36" s="11" t="s">
        <v>16</v>
      </c>
      <c r="G36" s="13">
        <v>0.31</v>
      </c>
    </row>
    <row r="37" spans="1:7" ht="24" customHeight="1">
      <c r="A37" s="264"/>
      <c r="B37" s="268"/>
      <c r="C37" s="242"/>
      <c r="D37" s="245"/>
      <c r="E37" s="245"/>
      <c r="F37" s="11" t="s">
        <v>17</v>
      </c>
      <c r="G37" s="15">
        <v>3</v>
      </c>
    </row>
    <row r="38" spans="1:7" ht="39.950000000000003" customHeight="1">
      <c r="A38" s="203" t="s">
        <v>41</v>
      </c>
      <c r="B38" s="190" t="s">
        <v>112</v>
      </c>
      <c r="C38" s="196" t="s">
        <v>26</v>
      </c>
      <c r="D38" s="198">
        <v>618</v>
      </c>
      <c r="E38" s="198">
        <v>5</v>
      </c>
      <c r="F38" s="11" t="s">
        <v>18</v>
      </c>
      <c r="G38" s="14">
        <v>3.8</v>
      </c>
    </row>
    <row r="39" spans="1:7" ht="24" customHeight="1">
      <c r="A39" s="264" t="s">
        <v>41</v>
      </c>
      <c r="B39" s="266" t="s">
        <v>113</v>
      </c>
      <c r="C39" s="240" t="s">
        <v>26</v>
      </c>
      <c r="D39" s="243">
        <v>618</v>
      </c>
      <c r="E39" s="243">
        <v>5</v>
      </c>
      <c r="F39" s="11"/>
      <c r="G39" s="13">
        <f>G40+G41</f>
        <v>2.5100000000000002</v>
      </c>
    </row>
    <row r="40" spans="1:7" ht="24" customHeight="1">
      <c r="A40" s="264"/>
      <c r="B40" s="267"/>
      <c r="C40" s="241"/>
      <c r="D40" s="244"/>
      <c r="E40" s="244"/>
      <c r="F40" s="11" t="s">
        <v>16</v>
      </c>
      <c r="G40" s="13">
        <v>0.89</v>
      </c>
    </row>
    <row r="41" spans="1:7" ht="24" customHeight="1">
      <c r="A41" s="264"/>
      <c r="B41" s="268"/>
      <c r="C41" s="242"/>
      <c r="D41" s="245"/>
      <c r="E41" s="245"/>
      <c r="F41" s="11" t="s">
        <v>12</v>
      </c>
      <c r="G41" s="13">
        <v>1.62</v>
      </c>
    </row>
    <row r="42" spans="1:7" ht="24" customHeight="1">
      <c r="A42" s="264" t="s">
        <v>41</v>
      </c>
      <c r="B42" s="237" t="s">
        <v>108</v>
      </c>
      <c r="C42" s="240" t="s">
        <v>27</v>
      </c>
      <c r="D42" s="243">
        <v>609</v>
      </c>
      <c r="E42" s="243">
        <v>6</v>
      </c>
      <c r="F42" s="11"/>
      <c r="G42" s="14">
        <f>SUM(G43:G44)</f>
        <v>1.6</v>
      </c>
    </row>
    <row r="43" spans="1:7" ht="24" customHeight="1">
      <c r="A43" s="265"/>
      <c r="B43" s="238"/>
      <c r="C43" s="241"/>
      <c r="D43" s="244"/>
      <c r="E43" s="244"/>
      <c r="F43" s="11" t="s">
        <v>23</v>
      </c>
      <c r="G43" s="14">
        <v>1.3</v>
      </c>
    </row>
    <row r="44" spans="1:7" ht="24" customHeight="1">
      <c r="A44" s="265"/>
      <c r="B44" s="239"/>
      <c r="C44" s="242"/>
      <c r="D44" s="245"/>
      <c r="E44" s="245"/>
      <c r="F44" s="11" t="s">
        <v>24</v>
      </c>
      <c r="G44" s="14">
        <v>0.3</v>
      </c>
    </row>
  </sheetData>
  <mergeCells count="43">
    <mergeCell ref="A1:B1"/>
    <mergeCell ref="A4:A5"/>
    <mergeCell ref="B4:B5"/>
    <mergeCell ref="E25:E27"/>
    <mergeCell ref="D23:D24"/>
    <mergeCell ref="B10:B14"/>
    <mergeCell ref="A10:A14"/>
    <mergeCell ref="B15:B18"/>
    <mergeCell ref="A15:A18"/>
    <mergeCell ref="A23:A27"/>
    <mergeCell ref="E11:E12"/>
    <mergeCell ref="C15:C18"/>
    <mergeCell ref="D15:D18"/>
    <mergeCell ref="B23:B27"/>
    <mergeCell ref="C23:C27"/>
    <mergeCell ref="A2:G2"/>
    <mergeCell ref="A6:B6"/>
    <mergeCell ref="E17:E18"/>
    <mergeCell ref="G4:G5"/>
    <mergeCell ref="C4:F4"/>
    <mergeCell ref="E29:E31"/>
    <mergeCell ref="D29:D31"/>
    <mergeCell ref="B29:B31"/>
    <mergeCell ref="A29:A31"/>
    <mergeCell ref="D25:D27"/>
    <mergeCell ref="C11:C13"/>
    <mergeCell ref="D11:D13"/>
    <mergeCell ref="C29:C31"/>
    <mergeCell ref="E33:E37"/>
    <mergeCell ref="E42:E44"/>
    <mergeCell ref="D42:D44"/>
    <mergeCell ref="A42:A44"/>
    <mergeCell ref="B42:B44"/>
    <mergeCell ref="B39:B41"/>
    <mergeCell ref="E39:E41"/>
    <mergeCell ref="A39:A41"/>
    <mergeCell ref="A33:A37"/>
    <mergeCell ref="C42:C44"/>
    <mergeCell ref="B33:B37"/>
    <mergeCell ref="C39:C41"/>
    <mergeCell ref="D39:D41"/>
    <mergeCell ref="C33:C37"/>
    <mergeCell ref="D33:D37"/>
  </mergeCells>
  <pageMargins left="0.59055118110236227" right="0.39370078740157483" top="0.55118110236220474" bottom="0.55118110236220474" header="0.55118110236220474" footer="0.5511811023622047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H13"/>
  <sheetViews>
    <sheetView zoomScaleNormal="100" workbookViewId="0">
      <selection activeCell="B10" sqref="B10:B14"/>
    </sheetView>
  </sheetViews>
  <sheetFormatPr defaultRowHeight="15"/>
  <cols>
    <col min="1" max="1" width="4.625" style="67" customWidth="1"/>
    <col min="2" max="2" width="32.625" style="67" customWidth="1"/>
    <col min="3" max="6" width="7.625" style="67" customWidth="1"/>
    <col min="7" max="7" width="8.625" style="67" customWidth="1"/>
    <col min="8" max="8" width="10.625" style="67" customWidth="1"/>
    <col min="9" max="244" width="9" style="67"/>
    <col min="245" max="245" width="35" style="67" customWidth="1"/>
    <col min="246" max="246" width="9" style="67"/>
    <col min="247" max="247" width="10.5" style="67" customWidth="1"/>
    <col min="248" max="249" width="9" style="67"/>
    <col min="250" max="250" width="9.875" style="67" customWidth="1"/>
    <col min="251" max="251" width="14.5" style="67" customWidth="1"/>
    <col min="252" max="252" width="21.25" style="67" customWidth="1"/>
    <col min="253" max="500" width="9" style="67"/>
    <col min="501" max="501" width="35" style="67" customWidth="1"/>
    <col min="502" max="502" width="9" style="67"/>
    <col min="503" max="503" width="10.5" style="67" customWidth="1"/>
    <col min="504" max="505" width="9" style="67"/>
    <col min="506" max="506" width="9.875" style="67" customWidth="1"/>
    <col min="507" max="507" width="14.5" style="67" customWidth="1"/>
    <col min="508" max="508" width="21.25" style="67" customWidth="1"/>
    <col min="509" max="756" width="9" style="67"/>
    <col min="757" max="757" width="35" style="67" customWidth="1"/>
    <col min="758" max="758" width="9" style="67"/>
    <col min="759" max="759" width="10.5" style="67" customWidth="1"/>
    <col min="760" max="761" width="9" style="67"/>
    <col min="762" max="762" width="9.875" style="67" customWidth="1"/>
    <col min="763" max="763" width="14.5" style="67" customWidth="1"/>
    <col min="764" max="764" width="21.25" style="67" customWidth="1"/>
    <col min="765" max="1012" width="9" style="67"/>
    <col min="1013" max="1013" width="35" style="67" customWidth="1"/>
    <col min="1014" max="1014" width="9" style="67"/>
    <col min="1015" max="1015" width="10.5" style="67" customWidth="1"/>
    <col min="1016" max="1017" width="9" style="67"/>
    <col min="1018" max="1018" width="9.875" style="67" customWidth="1"/>
    <col min="1019" max="1019" width="14.5" style="67" customWidth="1"/>
    <col min="1020" max="1020" width="21.25" style="67" customWidth="1"/>
    <col min="1021" max="1268" width="9" style="67"/>
    <col min="1269" max="1269" width="35" style="67" customWidth="1"/>
    <col min="1270" max="1270" width="9" style="67"/>
    <col min="1271" max="1271" width="10.5" style="67" customWidth="1"/>
    <col min="1272" max="1273" width="9" style="67"/>
    <col min="1274" max="1274" width="9.875" style="67" customWidth="1"/>
    <col min="1275" max="1275" width="14.5" style="67" customWidth="1"/>
    <col min="1276" max="1276" width="21.25" style="67" customWidth="1"/>
    <col min="1277" max="1524" width="9" style="67"/>
    <col min="1525" max="1525" width="35" style="67" customWidth="1"/>
    <col min="1526" max="1526" width="9" style="67"/>
    <col min="1527" max="1527" width="10.5" style="67" customWidth="1"/>
    <col min="1528" max="1529" width="9" style="67"/>
    <col min="1530" max="1530" width="9.875" style="67" customWidth="1"/>
    <col min="1531" max="1531" width="14.5" style="67" customWidth="1"/>
    <col min="1532" max="1532" width="21.25" style="67" customWidth="1"/>
    <col min="1533" max="1780" width="9" style="67"/>
    <col min="1781" max="1781" width="35" style="67" customWidth="1"/>
    <col min="1782" max="1782" width="9" style="67"/>
    <col min="1783" max="1783" width="10.5" style="67" customWidth="1"/>
    <col min="1784" max="1785" width="9" style="67"/>
    <col min="1786" max="1786" width="9.875" style="67" customWidth="1"/>
    <col min="1787" max="1787" width="14.5" style="67" customWidth="1"/>
    <col min="1788" max="1788" width="21.25" style="67" customWidth="1"/>
    <col min="1789" max="2036" width="9" style="67"/>
    <col min="2037" max="2037" width="35" style="67" customWidth="1"/>
    <col min="2038" max="2038" width="9" style="67"/>
    <col min="2039" max="2039" width="10.5" style="67" customWidth="1"/>
    <col min="2040" max="2041" width="9" style="67"/>
    <col min="2042" max="2042" width="9.875" style="67" customWidth="1"/>
    <col min="2043" max="2043" width="14.5" style="67" customWidth="1"/>
    <col min="2044" max="2044" width="21.25" style="67" customWidth="1"/>
    <col min="2045" max="2292" width="9" style="67"/>
    <col min="2293" max="2293" width="35" style="67" customWidth="1"/>
    <col min="2294" max="2294" width="9" style="67"/>
    <col min="2295" max="2295" width="10.5" style="67" customWidth="1"/>
    <col min="2296" max="2297" width="9" style="67"/>
    <col min="2298" max="2298" width="9.875" style="67" customWidth="1"/>
    <col min="2299" max="2299" width="14.5" style="67" customWidth="1"/>
    <col min="2300" max="2300" width="21.25" style="67" customWidth="1"/>
    <col min="2301" max="2548" width="9" style="67"/>
    <col min="2549" max="2549" width="35" style="67" customWidth="1"/>
    <col min="2550" max="2550" width="9" style="67"/>
    <col min="2551" max="2551" width="10.5" style="67" customWidth="1"/>
    <col min="2552" max="2553" width="9" style="67"/>
    <col min="2554" max="2554" width="9.875" style="67" customWidth="1"/>
    <col min="2555" max="2555" width="14.5" style="67" customWidth="1"/>
    <col min="2556" max="2556" width="21.25" style="67" customWidth="1"/>
    <col min="2557" max="2804" width="9" style="67"/>
    <col min="2805" max="2805" width="35" style="67" customWidth="1"/>
    <col min="2806" max="2806" width="9" style="67"/>
    <col min="2807" max="2807" width="10.5" style="67" customWidth="1"/>
    <col min="2808" max="2809" width="9" style="67"/>
    <col min="2810" max="2810" width="9.875" style="67" customWidth="1"/>
    <col min="2811" max="2811" width="14.5" style="67" customWidth="1"/>
    <col min="2812" max="2812" width="21.25" style="67" customWidth="1"/>
    <col min="2813" max="3060" width="9" style="67"/>
    <col min="3061" max="3061" width="35" style="67" customWidth="1"/>
    <col min="3062" max="3062" width="9" style="67"/>
    <col min="3063" max="3063" width="10.5" style="67" customWidth="1"/>
    <col min="3064" max="3065" width="9" style="67"/>
    <col min="3066" max="3066" width="9.875" style="67" customWidth="1"/>
    <col min="3067" max="3067" width="14.5" style="67" customWidth="1"/>
    <col min="3068" max="3068" width="21.25" style="67" customWidth="1"/>
    <col min="3069" max="3316" width="9" style="67"/>
    <col min="3317" max="3317" width="35" style="67" customWidth="1"/>
    <col min="3318" max="3318" width="9" style="67"/>
    <col min="3319" max="3319" width="10.5" style="67" customWidth="1"/>
    <col min="3320" max="3321" width="9" style="67"/>
    <col min="3322" max="3322" width="9.875" style="67" customWidth="1"/>
    <col min="3323" max="3323" width="14.5" style="67" customWidth="1"/>
    <col min="3324" max="3324" width="21.25" style="67" customWidth="1"/>
    <col min="3325" max="3572" width="9" style="67"/>
    <col min="3573" max="3573" width="35" style="67" customWidth="1"/>
    <col min="3574" max="3574" width="9" style="67"/>
    <col min="3575" max="3575" width="10.5" style="67" customWidth="1"/>
    <col min="3576" max="3577" width="9" style="67"/>
    <col min="3578" max="3578" width="9.875" style="67" customWidth="1"/>
    <col min="3579" max="3579" width="14.5" style="67" customWidth="1"/>
    <col min="3580" max="3580" width="21.25" style="67" customWidth="1"/>
    <col min="3581" max="3828" width="9" style="67"/>
    <col min="3829" max="3829" width="35" style="67" customWidth="1"/>
    <col min="3830" max="3830" width="9" style="67"/>
    <col min="3831" max="3831" width="10.5" style="67" customWidth="1"/>
    <col min="3832" max="3833" width="9" style="67"/>
    <col min="3834" max="3834" width="9.875" style="67" customWidth="1"/>
    <col min="3835" max="3835" width="14.5" style="67" customWidth="1"/>
    <col min="3836" max="3836" width="21.25" style="67" customWidth="1"/>
    <col min="3837" max="4084" width="9" style="67"/>
    <col min="4085" max="4085" width="35" style="67" customWidth="1"/>
    <col min="4086" max="4086" width="9" style="67"/>
    <col min="4087" max="4087" width="10.5" style="67" customWidth="1"/>
    <col min="4088" max="4089" width="9" style="67"/>
    <col min="4090" max="4090" width="9.875" style="67" customWidth="1"/>
    <col min="4091" max="4091" width="14.5" style="67" customWidth="1"/>
    <col min="4092" max="4092" width="21.25" style="67" customWidth="1"/>
    <col min="4093" max="4340" width="9" style="67"/>
    <col min="4341" max="4341" width="35" style="67" customWidth="1"/>
    <col min="4342" max="4342" width="9" style="67"/>
    <col min="4343" max="4343" width="10.5" style="67" customWidth="1"/>
    <col min="4344" max="4345" width="9" style="67"/>
    <col min="4346" max="4346" width="9.875" style="67" customWidth="1"/>
    <col min="4347" max="4347" width="14.5" style="67" customWidth="1"/>
    <col min="4348" max="4348" width="21.25" style="67" customWidth="1"/>
    <col min="4349" max="4596" width="9" style="67"/>
    <col min="4597" max="4597" width="35" style="67" customWidth="1"/>
    <col min="4598" max="4598" width="9" style="67"/>
    <col min="4599" max="4599" width="10.5" style="67" customWidth="1"/>
    <col min="4600" max="4601" width="9" style="67"/>
    <col min="4602" max="4602" width="9.875" style="67" customWidth="1"/>
    <col min="4603" max="4603" width="14.5" style="67" customWidth="1"/>
    <col min="4604" max="4604" width="21.25" style="67" customWidth="1"/>
    <col min="4605" max="4852" width="9" style="67"/>
    <col min="4853" max="4853" width="35" style="67" customWidth="1"/>
    <col min="4854" max="4854" width="9" style="67"/>
    <col min="4855" max="4855" width="10.5" style="67" customWidth="1"/>
    <col min="4856" max="4857" width="9" style="67"/>
    <col min="4858" max="4858" width="9.875" style="67" customWidth="1"/>
    <col min="4859" max="4859" width="14.5" style="67" customWidth="1"/>
    <col min="4860" max="4860" width="21.25" style="67" customWidth="1"/>
    <col min="4861" max="5108" width="9" style="67"/>
    <col min="5109" max="5109" width="35" style="67" customWidth="1"/>
    <col min="5110" max="5110" width="9" style="67"/>
    <col min="5111" max="5111" width="10.5" style="67" customWidth="1"/>
    <col min="5112" max="5113" width="9" style="67"/>
    <col min="5114" max="5114" width="9.875" style="67" customWidth="1"/>
    <col min="5115" max="5115" width="14.5" style="67" customWidth="1"/>
    <col min="5116" max="5116" width="21.25" style="67" customWidth="1"/>
    <col min="5117" max="5364" width="9" style="67"/>
    <col min="5365" max="5365" width="35" style="67" customWidth="1"/>
    <col min="5366" max="5366" width="9" style="67"/>
    <col min="5367" max="5367" width="10.5" style="67" customWidth="1"/>
    <col min="5368" max="5369" width="9" style="67"/>
    <col min="5370" max="5370" width="9.875" style="67" customWidth="1"/>
    <col min="5371" max="5371" width="14.5" style="67" customWidth="1"/>
    <col min="5372" max="5372" width="21.25" style="67" customWidth="1"/>
    <col min="5373" max="5620" width="9" style="67"/>
    <col min="5621" max="5621" width="35" style="67" customWidth="1"/>
    <col min="5622" max="5622" width="9" style="67"/>
    <col min="5623" max="5623" width="10.5" style="67" customWidth="1"/>
    <col min="5624" max="5625" width="9" style="67"/>
    <col min="5626" max="5626" width="9.875" style="67" customWidth="1"/>
    <col min="5627" max="5627" width="14.5" style="67" customWidth="1"/>
    <col min="5628" max="5628" width="21.25" style="67" customWidth="1"/>
    <col min="5629" max="5876" width="9" style="67"/>
    <col min="5877" max="5877" width="35" style="67" customWidth="1"/>
    <col min="5878" max="5878" width="9" style="67"/>
    <col min="5879" max="5879" width="10.5" style="67" customWidth="1"/>
    <col min="5880" max="5881" width="9" style="67"/>
    <col min="5882" max="5882" width="9.875" style="67" customWidth="1"/>
    <col min="5883" max="5883" width="14.5" style="67" customWidth="1"/>
    <col min="5884" max="5884" width="21.25" style="67" customWidth="1"/>
    <col min="5885" max="6132" width="9" style="67"/>
    <col min="6133" max="6133" width="35" style="67" customWidth="1"/>
    <col min="6134" max="6134" width="9" style="67"/>
    <col min="6135" max="6135" width="10.5" style="67" customWidth="1"/>
    <col min="6136" max="6137" width="9" style="67"/>
    <col min="6138" max="6138" width="9.875" style="67" customWidth="1"/>
    <col min="6139" max="6139" width="14.5" style="67" customWidth="1"/>
    <col min="6140" max="6140" width="21.25" style="67" customWidth="1"/>
    <col min="6141" max="6388" width="9" style="67"/>
    <col min="6389" max="6389" width="35" style="67" customWidth="1"/>
    <col min="6390" max="6390" width="9" style="67"/>
    <col min="6391" max="6391" width="10.5" style="67" customWidth="1"/>
    <col min="6392" max="6393" width="9" style="67"/>
    <col min="6394" max="6394" width="9.875" style="67" customWidth="1"/>
    <col min="6395" max="6395" width="14.5" style="67" customWidth="1"/>
    <col min="6396" max="6396" width="21.25" style="67" customWidth="1"/>
    <col min="6397" max="6644" width="9" style="67"/>
    <col min="6645" max="6645" width="35" style="67" customWidth="1"/>
    <col min="6646" max="6646" width="9" style="67"/>
    <col min="6647" max="6647" width="10.5" style="67" customWidth="1"/>
    <col min="6648" max="6649" width="9" style="67"/>
    <col min="6650" max="6650" width="9.875" style="67" customWidth="1"/>
    <col min="6651" max="6651" width="14.5" style="67" customWidth="1"/>
    <col min="6652" max="6652" width="21.25" style="67" customWidth="1"/>
    <col min="6653" max="6900" width="9" style="67"/>
    <col min="6901" max="6901" width="35" style="67" customWidth="1"/>
    <col min="6902" max="6902" width="9" style="67"/>
    <col min="6903" max="6903" width="10.5" style="67" customWidth="1"/>
    <col min="6904" max="6905" width="9" style="67"/>
    <col min="6906" max="6906" width="9.875" style="67" customWidth="1"/>
    <col min="6907" max="6907" width="14.5" style="67" customWidth="1"/>
    <col min="6908" max="6908" width="21.25" style="67" customWidth="1"/>
    <col min="6909" max="7156" width="9" style="67"/>
    <col min="7157" max="7157" width="35" style="67" customWidth="1"/>
    <col min="7158" max="7158" width="9" style="67"/>
    <col min="7159" max="7159" width="10.5" style="67" customWidth="1"/>
    <col min="7160" max="7161" width="9" style="67"/>
    <col min="7162" max="7162" width="9.875" style="67" customWidth="1"/>
    <col min="7163" max="7163" width="14.5" style="67" customWidth="1"/>
    <col min="7164" max="7164" width="21.25" style="67" customWidth="1"/>
    <col min="7165" max="7412" width="9" style="67"/>
    <col min="7413" max="7413" width="35" style="67" customWidth="1"/>
    <col min="7414" max="7414" width="9" style="67"/>
    <col min="7415" max="7415" width="10.5" style="67" customWidth="1"/>
    <col min="7416" max="7417" width="9" style="67"/>
    <col min="7418" max="7418" width="9.875" style="67" customWidth="1"/>
    <col min="7419" max="7419" width="14.5" style="67" customWidth="1"/>
    <col min="7420" max="7420" width="21.25" style="67" customWidth="1"/>
    <col min="7421" max="7668" width="9" style="67"/>
    <col min="7669" max="7669" width="35" style="67" customWidth="1"/>
    <col min="7670" max="7670" width="9" style="67"/>
    <col min="7671" max="7671" width="10.5" style="67" customWidth="1"/>
    <col min="7672" max="7673" width="9" style="67"/>
    <col min="7674" max="7674" width="9.875" style="67" customWidth="1"/>
    <col min="7675" max="7675" width="14.5" style="67" customWidth="1"/>
    <col min="7676" max="7676" width="21.25" style="67" customWidth="1"/>
    <col min="7677" max="7924" width="9" style="67"/>
    <col min="7925" max="7925" width="35" style="67" customWidth="1"/>
    <col min="7926" max="7926" width="9" style="67"/>
    <col min="7927" max="7927" width="10.5" style="67" customWidth="1"/>
    <col min="7928" max="7929" width="9" style="67"/>
    <col min="7930" max="7930" width="9.875" style="67" customWidth="1"/>
    <col min="7931" max="7931" width="14.5" style="67" customWidth="1"/>
    <col min="7932" max="7932" width="21.25" style="67" customWidth="1"/>
    <col min="7933" max="8180" width="9" style="67"/>
    <col min="8181" max="8181" width="35" style="67" customWidth="1"/>
    <col min="8182" max="8182" width="9" style="67"/>
    <col min="8183" max="8183" width="10.5" style="67" customWidth="1"/>
    <col min="8184" max="8185" width="9" style="67"/>
    <col min="8186" max="8186" width="9.875" style="67" customWidth="1"/>
    <col min="8187" max="8187" width="14.5" style="67" customWidth="1"/>
    <col min="8188" max="8188" width="21.25" style="67" customWidth="1"/>
    <col min="8189" max="8436" width="9" style="67"/>
    <col min="8437" max="8437" width="35" style="67" customWidth="1"/>
    <col min="8438" max="8438" width="9" style="67"/>
    <col min="8439" max="8439" width="10.5" style="67" customWidth="1"/>
    <col min="8440" max="8441" width="9" style="67"/>
    <col min="8442" max="8442" width="9.875" style="67" customWidth="1"/>
    <col min="8443" max="8443" width="14.5" style="67" customWidth="1"/>
    <col min="8444" max="8444" width="21.25" style="67" customWidth="1"/>
    <col min="8445" max="8692" width="9" style="67"/>
    <col min="8693" max="8693" width="35" style="67" customWidth="1"/>
    <col min="8694" max="8694" width="9" style="67"/>
    <col min="8695" max="8695" width="10.5" style="67" customWidth="1"/>
    <col min="8696" max="8697" width="9" style="67"/>
    <col min="8698" max="8698" width="9.875" style="67" customWidth="1"/>
    <col min="8699" max="8699" width="14.5" style="67" customWidth="1"/>
    <col min="8700" max="8700" width="21.25" style="67" customWidth="1"/>
    <col min="8701" max="8948" width="9" style="67"/>
    <col min="8949" max="8949" width="35" style="67" customWidth="1"/>
    <col min="8950" max="8950" width="9" style="67"/>
    <col min="8951" max="8951" width="10.5" style="67" customWidth="1"/>
    <col min="8952" max="8953" width="9" style="67"/>
    <col min="8954" max="8954" width="9.875" style="67" customWidth="1"/>
    <col min="8955" max="8955" width="14.5" style="67" customWidth="1"/>
    <col min="8956" max="8956" width="21.25" style="67" customWidth="1"/>
    <col min="8957" max="9204" width="9" style="67"/>
    <col min="9205" max="9205" width="35" style="67" customWidth="1"/>
    <col min="9206" max="9206" width="9" style="67"/>
    <col min="9207" max="9207" width="10.5" style="67" customWidth="1"/>
    <col min="9208" max="9209" width="9" style="67"/>
    <col min="9210" max="9210" width="9.875" style="67" customWidth="1"/>
    <col min="9211" max="9211" width="14.5" style="67" customWidth="1"/>
    <col min="9212" max="9212" width="21.25" style="67" customWidth="1"/>
    <col min="9213" max="9460" width="9" style="67"/>
    <col min="9461" max="9461" width="35" style="67" customWidth="1"/>
    <col min="9462" max="9462" width="9" style="67"/>
    <col min="9463" max="9463" width="10.5" style="67" customWidth="1"/>
    <col min="9464" max="9465" width="9" style="67"/>
    <col min="9466" max="9466" width="9.875" style="67" customWidth="1"/>
    <col min="9467" max="9467" width="14.5" style="67" customWidth="1"/>
    <col min="9468" max="9468" width="21.25" style="67" customWidth="1"/>
    <col min="9469" max="9716" width="9" style="67"/>
    <col min="9717" max="9717" width="35" style="67" customWidth="1"/>
    <col min="9718" max="9718" width="9" style="67"/>
    <col min="9719" max="9719" width="10.5" style="67" customWidth="1"/>
    <col min="9720" max="9721" width="9" style="67"/>
    <col min="9722" max="9722" width="9.875" style="67" customWidth="1"/>
    <col min="9723" max="9723" width="14.5" style="67" customWidth="1"/>
    <col min="9724" max="9724" width="21.25" style="67" customWidth="1"/>
    <col min="9725" max="9972" width="9" style="67"/>
    <col min="9973" max="9973" width="35" style="67" customWidth="1"/>
    <col min="9974" max="9974" width="9" style="67"/>
    <col min="9975" max="9975" width="10.5" style="67" customWidth="1"/>
    <col min="9976" max="9977" width="9" style="67"/>
    <col min="9978" max="9978" width="9.875" style="67" customWidth="1"/>
    <col min="9979" max="9979" width="14.5" style="67" customWidth="1"/>
    <col min="9980" max="9980" width="21.25" style="67" customWidth="1"/>
    <col min="9981" max="10228" width="9" style="67"/>
    <col min="10229" max="10229" width="35" style="67" customWidth="1"/>
    <col min="10230" max="10230" width="9" style="67"/>
    <col min="10231" max="10231" width="10.5" style="67" customWidth="1"/>
    <col min="10232" max="10233" width="9" style="67"/>
    <col min="10234" max="10234" width="9.875" style="67" customWidth="1"/>
    <col min="10235" max="10235" width="14.5" style="67" customWidth="1"/>
    <col min="10236" max="10236" width="21.25" style="67" customWidth="1"/>
    <col min="10237" max="10484" width="9" style="67"/>
    <col min="10485" max="10485" width="35" style="67" customWidth="1"/>
    <col min="10486" max="10486" width="9" style="67"/>
    <col min="10487" max="10487" width="10.5" style="67" customWidth="1"/>
    <col min="10488" max="10489" width="9" style="67"/>
    <col min="10490" max="10490" width="9.875" style="67" customWidth="1"/>
    <col min="10491" max="10491" width="14.5" style="67" customWidth="1"/>
    <col min="10492" max="10492" width="21.25" style="67" customWidth="1"/>
    <col min="10493" max="10740" width="9" style="67"/>
    <col min="10741" max="10741" width="35" style="67" customWidth="1"/>
    <col min="10742" max="10742" width="9" style="67"/>
    <col min="10743" max="10743" width="10.5" style="67" customWidth="1"/>
    <col min="10744" max="10745" width="9" style="67"/>
    <col min="10746" max="10746" width="9.875" style="67" customWidth="1"/>
    <col min="10747" max="10747" width="14.5" style="67" customWidth="1"/>
    <col min="10748" max="10748" width="21.25" style="67" customWidth="1"/>
    <col min="10749" max="10996" width="9" style="67"/>
    <col min="10997" max="10997" width="35" style="67" customWidth="1"/>
    <col min="10998" max="10998" width="9" style="67"/>
    <col min="10999" max="10999" width="10.5" style="67" customWidth="1"/>
    <col min="11000" max="11001" width="9" style="67"/>
    <col min="11002" max="11002" width="9.875" style="67" customWidth="1"/>
    <col min="11003" max="11003" width="14.5" style="67" customWidth="1"/>
    <col min="11004" max="11004" width="21.25" style="67" customWidth="1"/>
    <col min="11005" max="11252" width="9" style="67"/>
    <col min="11253" max="11253" width="35" style="67" customWidth="1"/>
    <col min="11254" max="11254" width="9" style="67"/>
    <col min="11255" max="11255" width="10.5" style="67" customWidth="1"/>
    <col min="11256" max="11257" width="9" style="67"/>
    <col min="11258" max="11258" width="9.875" style="67" customWidth="1"/>
    <col min="11259" max="11259" width="14.5" style="67" customWidth="1"/>
    <col min="11260" max="11260" width="21.25" style="67" customWidth="1"/>
    <col min="11261" max="11508" width="9" style="67"/>
    <col min="11509" max="11509" width="35" style="67" customWidth="1"/>
    <col min="11510" max="11510" width="9" style="67"/>
    <col min="11511" max="11511" width="10.5" style="67" customWidth="1"/>
    <col min="11512" max="11513" width="9" style="67"/>
    <col min="11514" max="11514" width="9.875" style="67" customWidth="1"/>
    <col min="11515" max="11515" width="14.5" style="67" customWidth="1"/>
    <col min="11516" max="11516" width="21.25" style="67" customWidth="1"/>
    <col min="11517" max="11764" width="9" style="67"/>
    <col min="11765" max="11765" width="35" style="67" customWidth="1"/>
    <col min="11766" max="11766" width="9" style="67"/>
    <col min="11767" max="11767" width="10.5" style="67" customWidth="1"/>
    <col min="11768" max="11769" width="9" style="67"/>
    <col min="11770" max="11770" width="9.875" style="67" customWidth="1"/>
    <col min="11771" max="11771" width="14.5" style="67" customWidth="1"/>
    <col min="11772" max="11772" width="21.25" style="67" customWidth="1"/>
    <col min="11773" max="12020" width="9" style="67"/>
    <col min="12021" max="12021" width="35" style="67" customWidth="1"/>
    <col min="12022" max="12022" width="9" style="67"/>
    <col min="12023" max="12023" width="10.5" style="67" customWidth="1"/>
    <col min="12024" max="12025" width="9" style="67"/>
    <col min="12026" max="12026" width="9.875" style="67" customWidth="1"/>
    <col min="12027" max="12027" width="14.5" style="67" customWidth="1"/>
    <col min="12028" max="12028" width="21.25" style="67" customWidth="1"/>
    <col min="12029" max="12276" width="9" style="67"/>
    <col min="12277" max="12277" width="35" style="67" customWidth="1"/>
    <col min="12278" max="12278" width="9" style="67"/>
    <col min="12279" max="12279" width="10.5" style="67" customWidth="1"/>
    <col min="12280" max="12281" width="9" style="67"/>
    <col min="12282" max="12282" width="9.875" style="67" customWidth="1"/>
    <col min="12283" max="12283" width="14.5" style="67" customWidth="1"/>
    <col min="12284" max="12284" width="21.25" style="67" customWidth="1"/>
    <col min="12285" max="12532" width="9" style="67"/>
    <col min="12533" max="12533" width="35" style="67" customWidth="1"/>
    <col min="12534" max="12534" width="9" style="67"/>
    <col min="12535" max="12535" width="10.5" style="67" customWidth="1"/>
    <col min="12536" max="12537" width="9" style="67"/>
    <col min="12538" max="12538" width="9.875" style="67" customWidth="1"/>
    <col min="12539" max="12539" width="14.5" style="67" customWidth="1"/>
    <col min="12540" max="12540" width="21.25" style="67" customWidth="1"/>
    <col min="12541" max="12788" width="9" style="67"/>
    <col min="12789" max="12789" width="35" style="67" customWidth="1"/>
    <col min="12790" max="12790" width="9" style="67"/>
    <col min="12791" max="12791" width="10.5" style="67" customWidth="1"/>
    <col min="12792" max="12793" width="9" style="67"/>
    <col min="12794" max="12794" width="9.875" style="67" customWidth="1"/>
    <col min="12795" max="12795" width="14.5" style="67" customWidth="1"/>
    <col min="12796" max="12796" width="21.25" style="67" customWidth="1"/>
    <col min="12797" max="13044" width="9" style="67"/>
    <col min="13045" max="13045" width="35" style="67" customWidth="1"/>
    <col min="13046" max="13046" width="9" style="67"/>
    <col min="13047" max="13047" width="10.5" style="67" customWidth="1"/>
    <col min="13048" max="13049" width="9" style="67"/>
    <col min="13050" max="13050" width="9.875" style="67" customWidth="1"/>
    <col min="13051" max="13051" width="14.5" style="67" customWidth="1"/>
    <col min="13052" max="13052" width="21.25" style="67" customWidth="1"/>
    <col min="13053" max="13300" width="9" style="67"/>
    <col min="13301" max="13301" width="35" style="67" customWidth="1"/>
    <col min="13302" max="13302" width="9" style="67"/>
    <col min="13303" max="13303" width="10.5" style="67" customWidth="1"/>
    <col min="13304" max="13305" width="9" style="67"/>
    <col min="13306" max="13306" width="9.875" style="67" customWidth="1"/>
    <col min="13307" max="13307" width="14.5" style="67" customWidth="1"/>
    <col min="13308" max="13308" width="21.25" style="67" customWidth="1"/>
    <col min="13309" max="13556" width="9" style="67"/>
    <col min="13557" max="13557" width="35" style="67" customWidth="1"/>
    <col min="13558" max="13558" width="9" style="67"/>
    <col min="13559" max="13559" width="10.5" style="67" customWidth="1"/>
    <col min="13560" max="13561" width="9" style="67"/>
    <col min="13562" max="13562" width="9.875" style="67" customWidth="1"/>
    <col min="13563" max="13563" width="14.5" style="67" customWidth="1"/>
    <col min="13564" max="13564" width="21.25" style="67" customWidth="1"/>
    <col min="13565" max="13812" width="9" style="67"/>
    <col min="13813" max="13813" width="35" style="67" customWidth="1"/>
    <col min="13814" max="13814" width="9" style="67"/>
    <col min="13815" max="13815" width="10.5" style="67" customWidth="1"/>
    <col min="13816" max="13817" width="9" style="67"/>
    <col min="13818" max="13818" width="9.875" style="67" customWidth="1"/>
    <col min="13819" max="13819" width="14.5" style="67" customWidth="1"/>
    <col min="13820" max="13820" width="21.25" style="67" customWidth="1"/>
    <col min="13821" max="14068" width="9" style="67"/>
    <col min="14069" max="14069" width="35" style="67" customWidth="1"/>
    <col min="14070" max="14070" width="9" style="67"/>
    <col min="14071" max="14071" width="10.5" style="67" customWidth="1"/>
    <col min="14072" max="14073" width="9" style="67"/>
    <col min="14074" max="14074" width="9.875" style="67" customWidth="1"/>
    <col min="14075" max="14075" width="14.5" style="67" customWidth="1"/>
    <col min="14076" max="14076" width="21.25" style="67" customWidth="1"/>
    <col min="14077" max="14324" width="9" style="67"/>
    <col min="14325" max="14325" width="35" style="67" customWidth="1"/>
    <col min="14326" max="14326" width="9" style="67"/>
    <col min="14327" max="14327" width="10.5" style="67" customWidth="1"/>
    <col min="14328" max="14329" width="9" style="67"/>
    <col min="14330" max="14330" width="9.875" style="67" customWidth="1"/>
    <col min="14331" max="14331" width="14.5" style="67" customWidth="1"/>
    <col min="14332" max="14332" width="21.25" style="67" customWidth="1"/>
    <col min="14333" max="14580" width="9" style="67"/>
    <col min="14581" max="14581" width="35" style="67" customWidth="1"/>
    <col min="14582" max="14582" width="9" style="67"/>
    <col min="14583" max="14583" width="10.5" style="67" customWidth="1"/>
    <col min="14584" max="14585" width="9" style="67"/>
    <col min="14586" max="14586" width="9.875" style="67" customWidth="1"/>
    <col min="14587" max="14587" width="14.5" style="67" customWidth="1"/>
    <col min="14588" max="14588" width="21.25" style="67" customWidth="1"/>
    <col min="14589" max="14836" width="9" style="67"/>
    <col min="14837" max="14837" width="35" style="67" customWidth="1"/>
    <col min="14838" max="14838" width="9" style="67"/>
    <col min="14839" max="14839" width="10.5" style="67" customWidth="1"/>
    <col min="14840" max="14841" width="9" style="67"/>
    <col min="14842" max="14842" width="9.875" style="67" customWidth="1"/>
    <col min="14843" max="14843" width="14.5" style="67" customWidth="1"/>
    <col min="14844" max="14844" width="21.25" style="67" customWidth="1"/>
    <col min="14845" max="15092" width="9" style="67"/>
    <col min="15093" max="15093" width="35" style="67" customWidth="1"/>
    <col min="15094" max="15094" width="9" style="67"/>
    <col min="15095" max="15095" width="10.5" style="67" customWidth="1"/>
    <col min="15096" max="15097" width="9" style="67"/>
    <col min="15098" max="15098" width="9.875" style="67" customWidth="1"/>
    <col min="15099" max="15099" width="14.5" style="67" customWidth="1"/>
    <col min="15100" max="15100" width="21.25" style="67" customWidth="1"/>
    <col min="15101" max="15348" width="9" style="67"/>
    <col min="15349" max="15349" width="35" style="67" customWidth="1"/>
    <col min="15350" max="15350" width="9" style="67"/>
    <col min="15351" max="15351" width="10.5" style="67" customWidth="1"/>
    <col min="15352" max="15353" width="9" style="67"/>
    <col min="15354" max="15354" width="9.875" style="67" customWidth="1"/>
    <col min="15355" max="15355" width="14.5" style="67" customWidth="1"/>
    <col min="15356" max="15356" width="21.25" style="67" customWidth="1"/>
    <col min="15357" max="15604" width="9" style="67"/>
    <col min="15605" max="15605" width="35" style="67" customWidth="1"/>
    <col min="15606" max="15606" width="9" style="67"/>
    <col min="15607" max="15607" width="10.5" style="67" customWidth="1"/>
    <col min="15608" max="15609" width="9" style="67"/>
    <col min="15610" max="15610" width="9.875" style="67" customWidth="1"/>
    <col min="15611" max="15611" width="14.5" style="67" customWidth="1"/>
    <col min="15612" max="15612" width="21.25" style="67" customWidth="1"/>
    <col min="15613" max="15860" width="9" style="67"/>
    <col min="15861" max="15861" width="35" style="67" customWidth="1"/>
    <col min="15862" max="15862" width="9" style="67"/>
    <col min="15863" max="15863" width="10.5" style="67" customWidth="1"/>
    <col min="15864" max="15865" width="9" style="67"/>
    <col min="15866" max="15866" width="9.875" style="67" customWidth="1"/>
    <col min="15867" max="15867" width="14.5" style="67" customWidth="1"/>
    <col min="15868" max="15868" width="21.25" style="67" customWidth="1"/>
    <col min="15869" max="16116" width="9" style="67"/>
    <col min="16117" max="16117" width="35" style="67" customWidth="1"/>
    <col min="16118" max="16118" width="9" style="67"/>
    <col min="16119" max="16119" width="10.5" style="67" customWidth="1"/>
    <col min="16120" max="16121" width="9" style="67"/>
    <col min="16122" max="16122" width="9.875" style="67" customWidth="1"/>
    <col min="16123" max="16123" width="14.5" style="67" customWidth="1"/>
    <col min="16124" max="16124" width="21.25" style="67" customWidth="1"/>
    <col min="16125" max="16384" width="9" style="67"/>
  </cols>
  <sheetData>
    <row r="1" spans="1:8" s="65" customFormat="1" ht="21.95" customHeight="1">
      <c r="A1" s="270" t="s">
        <v>77</v>
      </c>
      <c r="B1" s="270"/>
    </row>
    <row r="2" spans="1:8" s="65" customFormat="1" ht="39.950000000000003" customHeight="1">
      <c r="A2" s="271" t="s">
        <v>78</v>
      </c>
      <c r="B2" s="272"/>
      <c r="C2" s="272"/>
      <c r="D2" s="272"/>
      <c r="E2" s="272"/>
      <c r="F2" s="272"/>
      <c r="G2" s="272"/>
      <c r="H2" s="272"/>
    </row>
    <row r="3" spans="1:8" s="65" customFormat="1" ht="156" customHeight="1">
      <c r="A3" s="273" t="s">
        <v>85</v>
      </c>
      <c r="B3" s="273"/>
      <c r="C3" s="273"/>
      <c r="D3" s="273"/>
      <c r="E3" s="273"/>
      <c r="F3" s="273"/>
      <c r="G3" s="273"/>
      <c r="H3" s="273"/>
    </row>
    <row r="4" spans="1:8" ht="15" customHeight="1">
      <c r="A4" s="66"/>
      <c r="B4" s="66"/>
      <c r="C4" s="66"/>
      <c r="D4" s="66"/>
      <c r="E4" s="66"/>
      <c r="F4" s="66"/>
      <c r="G4" s="66"/>
      <c r="H4" s="66"/>
    </row>
    <row r="5" spans="1:8" s="65" customFormat="1" ht="45" customHeight="1">
      <c r="A5" s="158" t="s">
        <v>0</v>
      </c>
      <c r="B5" s="205" t="s">
        <v>8</v>
      </c>
      <c r="C5" s="159" t="s">
        <v>9</v>
      </c>
      <c r="D5" s="160" t="s">
        <v>79</v>
      </c>
      <c r="E5" s="159" t="s">
        <v>80</v>
      </c>
      <c r="F5" s="159" t="s">
        <v>81</v>
      </c>
      <c r="G5" s="159" t="s">
        <v>101</v>
      </c>
      <c r="H5" s="159" t="s">
        <v>82</v>
      </c>
    </row>
    <row r="6" spans="1:8" s="65" customFormat="1" ht="30" customHeight="1">
      <c r="A6" s="274" t="s">
        <v>14</v>
      </c>
      <c r="B6" s="274"/>
      <c r="C6" s="159"/>
      <c r="D6" s="160"/>
      <c r="E6" s="159"/>
      <c r="F6" s="159"/>
      <c r="G6" s="159"/>
      <c r="H6" s="161">
        <f>H7+H10+H11</f>
        <v>4781787</v>
      </c>
    </row>
    <row r="7" spans="1:8" s="65" customFormat="1" ht="30" customHeight="1">
      <c r="A7" s="158">
        <v>1</v>
      </c>
      <c r="B7" s="162" t="s">
        <v>124</v>
      </c>
      <c r="C7" s="163"/>
      <c r="D7" s="164"/>
      <c r="E7" s="165"/>
      <c r="F7" s="165"/>
      <c r="G7" s="166"/>
      <c r="H7" s="167">
        <f>H8+H9</f>
        <v>4403200</v>
      </c>
    </row>
    <row r="8" spans="1:8" s="65" customFormat="1" ht="30" customHeight="1">
      <c r="A8" s="165" t="s">
        <v>83</v>
      </c>
      <c r="B8" s="168" t="s">
        <v>86</v>
      </c>
      <c r="C8" s="176" t="s">
        <v>116</v>
      </c>
      <c r="D8" s="177">
        <v>10000</v>
      </c>
      <c r="E8" s="177">
        <v>755</v>
      </c>
      <c r="F8" s="170">
        <f t="shared" ref="F8" si="0">ROUND(D8/E8,1)</f>
        <v>13.2</v>
      </c>
      <c r="G8" s="166">
        <v>215000</v>
      </c>
      <c r="H8" s="178">
        <f t="shared" ref="H8:H9" si="1">ROUND(F8*G8,0)</f>
        <v>2838000</v>
      </c>
    </row>
    <row r="9" spans="1:8" s="65" customFormat="1" ht="30" customHeight="1">
      <c r="A9" s="165" t="s">
        <v>83</v>
      </c>
      <c r="B9" s="168" t="s">
        <v>84</v>
      </c>
      <c r="C9" s="169" t="s">
        <v>20</v>
      </c>
      <c r="D9" s="177">
        <v>1</v>
      </c>
      <c r="E9" s="171">
        <v>7.28</v>
      </c>
      <c r="F9" s="172">
        <f>E9</f>
        <v>7.28</v>
      </c>
      <c r="G9" s="166">
        <v>215000</v>
      </c>
      <c r="H9" s="178">
        <f t="shared" si="1"/>
        <v>1565200</v>
      </c>
    </row>
    <row r="10" spans="1:8" s="65" customFormat="1" ht="30" customHeight="1">
      <c r="A10" s="158">
        <v>2</v>
      </c>
      <c r="B10" s="173" t="s">
        <v>87</v>
      </c>
      <c r="C10" s="158"/>
      <c r="D10" s="174"/>
      <c r="E10" s="158"/>
      <c r="F10" s="158"/>
      <c r="G10" s="175"/>
      <c r="H10" s="167">
        <f>ROUND(3%*(H7),0)</f>
        <v>132096</v>
      </c>
    </row>
    <row r="11" spans="1:8" s="65" customFormat="1" ht="30" customHeight="1">
      <c r="A11" s="158">
        <v>3</v>
      </c>
      <c r="B11" s="173" t="s">
        <v>43</v>
      </c>
      <c r="C11" s="158"/>
      <c r="D11" s="174"/>
      <c r="E11" s="158"/>
      <c r="F11" s="158"/>
      <c r="G11" s="175"/>
      <c r="H11" s="167">
        <f>H12+H13</f>
        <v>246491</v>
      </c>
    </row>
    <row r="12" spans="1:8" s="65" customFormat="1" ht="57" customHeight="1">
      <c r="A12" s="179" t="s">
        <v>41</v>
      </c>
      <c r="B12" s="180" t="s">
        <v>88</v>
      </c>
      <c r="C12" s="165"/>
      <c r="D12" s="164"/>
      <c r="E12" s="165"/>
      <c r="F12" s="165"/>
      <c r="G12" s="166"/>
      <c r="H12" s="178">
        <f>ROUND(2.598%*(H7),0)</f>
        <v>114395</v>
      </c>
    </row>
    <row r="13" spans="1:8" s="65" customFormat="1" ht="39.950000000000003" customHeight="1">
      <c r="A13" s="179" t="s">
        <v>41</v>
      </c>
      <c r="B13" s="180" t="s">
        <v>54</v>
      </c>
      <c r="C13" s="165"/>
      <c r="D13" s="164"/>
      <c r="E13" s="165"/>
      <c r="F13" s="165"/>
      <c r="G13" s="166"/>
      <c r="H13" s="178">
        <f>ROUND(3%*(H7),0)</f>
        <v>132096</v>
      </c>
    </row>
  </sheetData>
  <mergeCells count="4">
    <mergeCell ref="A1:B1"/>
    <mergeCell ref="A2:H2"/>
    <mergeCell ref="A3:H3"/>
    <mergeCell ref="A6:B6"/>
  </mergeCells>
  <pageMargins left="0.59055118110236227" right="0.39370078740157483" top="0.74803149606299213" bottom="0.74803149606299213" header="0.74803149606299213" footer="0.7480314960629921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H12"/>
  <sheetViews>
    <sheetView workbookViewId="0">
      <selection activeCell="B10" sqref="B10:B14"/>
    </sheetView>
  </sheetViews>
  <sheetFormatPr defaultRowHeight="15"/>
  <cols>
    <col min="1" max="1" width="4.625" style="27" customWidth="1"/>
    <col min="2" max="2" width="37" style="27" customWidth="1"/>
    <col min="3" max="6" width="6.625" style="27" customWidth="1"/>
    <col min="7" max="7" width="8.625" style="27" customWidth="1"/>
    <col min="8" max="8" width="11.125" style="27" customWidth="1"/>
    <col min="9" max="16384" width="9" style="27"/>
  </cols>
  <sheetData>
    <row r="1" spans="1:8" s="40" customFormat="1" ht="20.100000000000001" customHeight="1">
      <c r="A1" s="148" t="s">
        <v>128</v>
      </c>
      <c r="B1" s="150"/>
      <c r="C1" s="150"/>
      <c r="D1" s="150"/>
      <c r="E1" s="151"/>
      <c r="F1" s="150"/>
      <c r="G1" s="150"/>
      <c r="H1" s="150"/>
    </row>
    <row r="2" spans="1:8" s="40" customFormat="1" ht="35.1" customHeight="1">
      <c r="A2" s="275" t="s">
        <v>96</v>
      </c>
      <c r="B2" s="275"/>
      <c r="C2" s="275"/>
      <c r="D2" s="275"/>
      <c r="E2" s="275"/>
      <c r="F2" s="275"/>
      <c r="G2" s="275"/>
      <c r="H2" s="275"/>
    </row>
    <row r="3" spans="1:8" s="40" customFormat="1" ht="69.95" customHeight="1">
      <c r="A3" s="276" t="s">
        <v>90</v>
      </c>
      <c r="B3" s="276"/>
      <c r="C3" s="276"/>
      <c r="D3" s="276"/>
      <c r="E3" s="276"/>
      <c r="F3" s="276"/>
      <c r="G3" s="276"/>
      <c r="H3" s="276"/>
    </row>
    <row r="4" spans="1:8" ht="15" customHeight="1">
      <c r="A4" s="208"/>
      <c r="B4" s="208"/>
      <c r="C4" s="208"/>
      <c r="D4" s="208"/>
      <c r="E4" s="208"/>
      <c r="F4" s="208"/>
      <c r="G4" s="208"/>
      <c r="H4" s="50"/>
    </row>
    <row r="5" spans="1:8" ht="45" customHeight="1">
      <c r="A5" s="199" t="s">
        <v>0</v>
      </c>
      <c r="B5" s="199" t="s">
        <v>8</v>
      </c>
      <c r="C5" s="199" t="s">
        <v>9</v>
      </c>
      <c r="D5" s="7" t="s">
        <v>4</v>
      </c>
      <c r="E5" s="7" t="s">
        <v>1</v>
      </c>
      <c r="F5" s="7" t="s">
        <v>19</v>
      </c>
      <c r="G5" s="7" t="s">
        <v>3</v>
      </c>
      <c r="H5" s="7" t="s">
        <v>2</v>
      </c>
    </row>
    <row r="6" spans="1:8" ht="30" customHeight="1">
      <c r="A6" s="277" t="s">
        <v>14</v>
      </c>
      <c r="B6" s="278"/>
      <c r="C6" s="199"/>
      <c r="D6" s="199"/>
      <c r="E6" s="199"/>
      <c r="F6" s="199"/>
      <c r="G6" s="7"/>
      <c r="H6" s="28">
        <f>H7+H9+H10</f>
        <v>1699776</v>
      </c>
    </row>
    <row r="7" spans="1:8" ht="30" customHeight="1">
      <c r="A7" s="199">
        <v>1</v>
      </c>
      <c r="B7" s="162" t="s">
        <v>124</v>
      </c>
      <c r="C7" s="19"/>
      <c r="D7" s="19"/>
      <c r="E7" s="199"/>
      <c r="F7" s="19"/>
      <c r="G7" s="19"/>
      <c r="H7" s="29">
        <f>H8</f>
        <v>1565200</v>
      </c>
    </row>
    <row r="8" spans="1:8" s="47" customFormat="1" ht="30" customHeight="1">
      <c r="A8" s="30" t="s">
        <v>41</v>
      </c>
      <c r="B8" s="69" t="s">
        <v>84</v>
      </c>
      <c r="C8" s="204" t="s">
        <v>20</v>
      </c>
      <c r="D8" s="32">
        <v>1</v>
      </c>
      <c r="E8" s="33">
        <v>7.28</v>
      </c>
      <c r="F8" s="34">
        <f>E8</f>
        <v>7.28</v>
      </c>
      <c r="G8" s="35">
        <v>215000</v>
      </c>
      <c r="H8" s="36">
        <f t="shared" ref="H8" si="0">ROUND(F8*G8,0)</f>
        <v>1565200</v>
      </c>
    </row>
    <row r="9" spans="1:8" ht="30" customHeight="1">
      <c r="A9" s="199">
        <v>2</v>
      </c>
      <c r="B9" s="22" t="s">
        <v>44</v>
      </c>
      <c r="C9" s="199"/>
      <c r="D9" s="37"/>
      <c r="E9" s="199"/>
      <c r="F9" s="199"/>
      <c r="G9" s="38"/>
      <c r="H9" s="29">
        <f>ROUND(3%*H7,0)</f>
        <v>46956</v>
      </c>
    </row>
    <row r="10" spans="1:8" ht="30" customHeight="1">
      <c r="A10" s="23">
        <v>3</v>
      </c>
      <c r="B10" s="24" t="s">
        <v>43</v>
      </c>
      <c r="C10" s="199"/>
      <c r="D10" s="37"/>
      <c r="E10" s="199"/>
      <c r="F10" s="199"/>
      <c r="G10" s="39"/>
      <c r="H10" s="29">
        <f>H11+H12</f>
        <v>87620</v>
      </c>
    </row>
    <row r="11" spans="1:8" ht="39.950000000000003" customHeight="1">
      <c r="A11" s="26" t="s">
        <v>41</v>
      </c>
      <c r="B11" s="189" t="s">
        <v>53</v>
      </c>
      <c r="C11" s="204"/>
      <c r="D11" s="41"/>
      <c r="E11" s="204"/>
      <c r="F11" s="204"/>
      <c r="G11" s="42"/>
      <c r="H11" s="68">
        <f>ROUND(2.598%*(H7),0)</f>
        <v>40664</v>
      </c>
    </row>
    <row r="12" spans="1:8" ht="39.950000000000003" customHeight="1">
      <c r="A12" s="26" t="s">
        <v>41</v>
      </c>
      <c r="B12" s="189" t="s">
        <v>54</v>
      </c>
      <c r="C12" s="204"/>
      <c r="D12" s="41"/>
      <c r="E12" s="204"/>
      <c r="F12" s="204"/>
      <c r="G12" s="42"/>
      <c r="H12" s="68">
        <f>ROUND(3%*(H7),0)</f>
        <v>46956</v>
      </c>
    </row>
  </sheetData>
  <mergeCells count="3">
    <mergeCell ref="A2:H2"/>
    <mergeCell ref="A3:H3"/>
    <mergeCell ref="A6:B6"/>
  </mergeCells>
  <pageMargins left="0.55118110236220474" right="0.35433070866141736" top="0.74803149606299213" bottom="0.74803149606299213" header="0.74803149606299213" footer="0.7480314960629921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H12"/>
  <sheetViews>
    <sheetView workbookViewId="0">
      <selection activeCell="B10" sqref="B10:B14"/>
    </sheetView>
  </sheetViews>
  <sheetFormatPr defaultRowHeight="15"/>
  <cols>
    <col min="1" max="1" width="4.625" style="27" customWidth="1"/>
    <col min="2" max="2" width="37" style="27" customWidth="1"/>
    <col min="3" max="6" width="6.625" style="27" customWidth="1"/>
    <col min="7" max="7" width="8.625" style="27" customWidth="1"/>
    <col min="8" max="8" width="11.125" style="27" customWidth="1"/>
    <col min="9" max="16384" width="9" style="27"/>
  </cols>
  <sheetData>
    <row r="1" spans="1:8" s="40" customFormat="1" ht="20.100000000000001" customHeight="1">
      <c r="A1" s="148" t="s">
        <v>89</v>
      </c>
      <c r="B1" s="150"/>
      <c r="C1" s="150"/>
      <c r="D1" s="150"/>
      <c r="E1" s="151"/>
      <c r="F1" s="150"/>
      <c r="G1" s="150"/>
      <c r="H1" s="150"/>
    </row>
    <row r="2" spans="1:8" s="40" customFormat="1" ht="35.1" customHeight="1">
      <c r="A2" s="275" t="s">
        <v>102</v>
      </c>
      <c r="B2" s="275"/>
      <c r="C2" s="275"/>
      <c r="D2" s="275"/>
      <c r="E2" s="275"/>
      <c r="F2" s="275"/>
      <c r="G2" s="275"/>
      <c r="H2" s="275"/>
    </row>
    <row r="3" spans="1:8" s="40" customFormat="1" ht="24.95" customHeight="1">
      <c r="A3" s="279" t="s">
        <v>109</v>
      </c>
      <c r="B3" s="279"/>
      <c r="C3" s="279"/>
      <c r="D3" s="279"/>
      <c r="E3" s="279"/>
      <c r="F3" s="279"/>
      <c r="G3" s="279"/>
      <c r="H3" s="279"/>
    </row>
    <row r="4" spans="1:8" ht="15" customHeight="1">
      <c r="A4" s="208"/>
      <c r="B4" s="208"/>
      <c r="C4" s="208"/>
      <c r="D4" s="208"/>
      <c r="E4" s="208"/>
      <c r="F4" s="208"/>
      <c r="G4" s="208"/>
      <c r="H4" s="50"/>
    </row>
    <row r="5" spans="1:8" ht="45" customHeight="1">
      <c r="A5" s="199" t="s">
        <v>0</v>
      </c>
      <c r="B5" s="199" t="s">
        <v>8</v>
      </c>
      <c r="C5" s="199" t="s">
        <v>9</v>
      </c>
      <c r="D5" s="7" t="s">
        <v>4</v>
      </c>
      <c r="E5" s="7" t="s">
        <v>1</v>
      </c>
      <c r="F5" s="7" t="s">
        <v>19</v>
      </c>
      <c r="G5" s="7" t="s">
        <v>3</v>
      </c>
      <c r="H5" s="7" t="s">
        <v>2</v>
      </c>
    </row>
    <row r="6" spans="1:8" ht="30" customHeight="1">
      <c r="A6" s="277" t="s">
        <v>14</v>
      </c>
      <c r="B6" s="278"/>
      <c r="C6" s="199"/>
      <c r="D6" s="199"/>
      <c r="E6" s="199"/>
      <c r="F6" s="199"/>
      <c r="G6" s="7"/>
      <c r="H6" s="28">
        <f>H7+H9+H10</f>
        <v>790593</v>
      </c>
    </row>
    <row r="7" spans="1:8" ht="30" customHeight="1">
      <c r="A7" s="199">
        <v>1</v>
      </c>
      <c r="B7" s="162" t="s">
        <v>124</v>
      </c>
      <c r="C7" s="19"/>
      <c r="D7" s="19"/>
      <c r="E7" s="199"/>
      <c r="F7" s="19"/>
      <c r="G7" s="19"/>
      <c r="H7" s="29">
        <f>H8</f>
        <v>728000</v>
      </c>
    </row>
    <row r="8" spans="1:8" s="47" customFormat="1" ht="30" customHeight="1">
      <c r="A8" s="30" t="s">
        <v>41</v>
      </c>
      <c r="B8" s="69" t="s">
        <v>84</v>
      </c>
      <c r="C8" s="204" t="s">
        <v>20</v>
      </c>
      <c r="D8" s="32">
        <v>1</v>
      </c>
      <c r="E8" s="33">
        <v>7.28</v>
      </c>
      <c r="F8" s="34">
        <f>E8</f>
        <v>7.28</v>
      </c>
      <c r="G8" s="35">
        <v>100000</v>
      </c>
      <c r="H8" s="36">
        <f t="shared" ref="H8" si="0">ROUND(F8*G8,0)</f>
        <v>728000</v>
      </c>
    </row>
    <row r="9" spans="1:8" ht="30" customHeight="1">
      <c r="A9" s="199">
        <v>2</v>
      </c>
      <c r="B9" s="22" t="s">
        <v>44</v>
      </c>
      <c r="C9" s="199"/>
      <c r="D9" s="37"/>
      <c r="E9" s="199"/>
      <c r="F9" s="199"/>
      <c r="G9" s="38"/>
      <c r="H9" s="29">
        <f>ROUND(3%*H7,0)</f>
        <v>21840</v>
      </c>
    </row>
    <row r="10" spans="1:8" ht="30" customHeight="1">
      <c r="A10" s="23">
        <v>3</v>
      </c>
      <c r="B10" s="24" t="s">
        <v>43</v>
      </c>
      <c r="C10" s="199"/>
      <c r="D10" s="37"/>
      <c r="E10" s="199"/>
      <c r="F10" s="199"/>
      <c r="G10" s="39"/>
      <c r="H10" s="29">
        <f>H11+H12</f>
        <v>40753</v>
      </c>
    </row>
    <row r="11" spans="1:8" ht="39.950000000000003" customHeight="1">
      <c r="A11" s="26" t="s">
        <v>41</v>
      </c>
      <c r="B11" s="25" t="s">
        <v>53</v>
      </c>
      <c r="C11" s="204"/>
      <c r="D11" s="41"/>
      <c r="E11" s="204"/>
      <c r="F11" s="204"/>
      <c r="G11" s="42"/>
      <c r="H11" s="68">
        <f>ROUND(2.598%*(H7),0)</f>
        <v>18913</v>
      </c>
    </row>
    <row r="12" spans="1:8" ht="39.950000000000003" customHeight="1">
      <c r="A12" s="26" t="s">
        <v>41</v>
      </c>
      <c r="B12" s="25" t="s">
        <v>54</v>
      </c>
      <c r="C12" s="204"/>
      <c r="D12" s="41"/>
      <c r="E12" s="204"/>
      <c r="F12" s="204"/>
      <c r="G12" s="42"/>
      <c r="H12" s="68">
        <f>ROUND(3%*(H7),0)</f>
        <v>21840</v>
      </c>
    </row>
  </sheetData>
  <mergeCells count="3">
    <mergeCell ref="A2:H2"/>
    <mergeCell ref="A3:H3"/>
    <mergeCell ref="A6:B6"/>
  </mergeCells>
  <pageMargins left="0.55118110236220474" right="0.35433070866141736" top="0.74803149606299213" bottom="0.74803149606299213" header="0.74803149606299213" footer="0.7480314960629921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S44"/>
  <sheetViews>
    <sheetView zoomScaleNormal="100" workbookViewId="0">
      <selection activeCell="B10" sqref="B10:B14"/>
    </sheetView>
  </sheetViews>
  <sheetFormatPr defaultRowHeight="15.75"/>
  <cols>
    <col min="1" max="1" width="4.625" customWidth="1"/>
    <col min="2" max="2" width="20.625" customWidth="1"/>
    <col min="3" max="3" width="10.625" style="213" customWidth="1"/>
    <col min="4" max="4" width="7.125" style="70" customWidth="1"/>
    <col min="5" max="5" width="8.625" style="71" customWidth="1"/>
    <col min="6" max="6" width="9.125" style="71" customWidth="1"/>
    <col min="7" max="7" width="7.125" style="72" customWidth="1"/>
    <col min="8" max="8" width="8.625" style="71" customWidth="1"/>
    <col min="9" max="9" width="9.125" style="71" customWidth="1"/>
    <col min="10" max="10" width="7.125" style="72" customWidth="1"/>
    <col min="11" max="11" width="8.625" style="71" customWidth="1"/>
    <col min="12" max="12" width="9.125" style="71" customWidth="1"/>
    <col min="13" max="13" width="7.125" style="72" customWidth="1"/>
    <col min="14" max="14" width="8.625" style="71" customWidth="1"/>
    <col min="15" max="15" width="9.125" style="71" customWidth="1"/>
    <col min="16" max="16" width="7.625" style="72" customWidth="1"/>
    <col min="17" max="18" width="9.625" style="71" customWidth="1"/>
    <col min="19" max="19" width="10.625" style="40" customWidth="1"/>
    <col min="245" max="245" width="5.375" customWidth="1"/>
    <col min="246" max="246" width="18.625" customWidth="1"/>
    <col min="247" max="247" width="10.875" customWidth="1"/>
    <col min="248" max="249" width="12.25" customWidth="1"/>
    <col min="250" max="250" width="12" customWidth="1"/>
    <col min="251" max="251" width="12.25" customWidth="1"/>
    <col min="252" max="252" width="13.125" customWidth="1"/>
    <col min="253" max="253" width="11.5" customWidth="1"/>
    <col min="254" max="254" width="12.625" customWidth="1"/>
    <col min="255" max="255" width="12" customWidth="1"/>
    <col min="257" max="257" width="16.625" customWidth="1"/>
    <col min="258" max="258" width="14.75" bestFit="1" customWidth="1"/>
    <col min="501" max="501" width="5.375" customWidth="1"/>
    <col min="502" max="502" width="18.625" customWidth="1"/>
    <col min="503" max="503" width="10.875" customWidth="1"/>
    <col min="504" max="505" width="12.25" customWidth="1"/>
    <col min="506" max="506" width="12" customWidth="1"/>
    <col min="507" max="507" width="12.25" customWidth="1"/>
    <col min="508" max="508" width="13.125" customWidth="1"/>
    <col min="509" max="509" width="11.5" customWidth="1"/>
    <col min="510" max="510" width="12.625" customWidth="1"/>
    <col min="511" max="511" width="12" customWidth="1"/>
    <col min="513" max="513" width="16.625" customWidth="1"/>
    <col min="514" max="514" width="14.75" bestFit="1" customWidth="1"/>
    <col min="757" max="757" width="5.375" customWidth="1"/>
    <col min="758" max="758" width="18.625" customWidth="1"/>
    <col min="759" max="759" width="10.875" customWidth="1"/>
    <col min="760" max="761" width="12.25" customWidth="1"/>
    <col min="762" max="762" width="12" customWidth="1"/>
    <col min="763" max="763" width="12.25" customWidth="1"/>
    <col min="764" max="764" width="13.125" customWidth="1"/>
    <col min="765" max="765" width="11.5" customWidth="1"/>
    <col min="766" max="766" width="12.625" customWidth="1"/>
    <col min="767" max="767" width="12" customWidth="1"/>
    <col min="769" max="769" width="16.625" customWidth="1"/>
    <col min="770" max="770" width="14.75" bestFit="1" customWidth="1"/>
    <col min="1013" max="1013" width="5.375" customWidth="1"/>
    <col min="1014" max="1014" width="18.625" customWidth="1"/>
    <col min="1015" max="1015" width="10.875" customWidth="1"/>
    <col min="1016" max="1017" width="12.25" customWidth="1"/>
    <col min="1018" max="1018" width="12" customWidth="1"/>
    <col min="1019" max="1019" width="12.25" customWidth="1"/>
    <col min="1020" max="1020" width="13.125" customWidth="1"/>
    <col min="1021" max="1021" width="11.5" customWidth="1"/>
    <col min="1022" max="1022" width="12.625" customWidth="1"/>
    <col min="1023" max="1023" width="12" customWidth="1"/>
    <col min="1025" max="1025" width="16.625" customWidth="1"/>
    <col min="1026" max="1026" width="14.75" bestFit="1" customWidth="1"/>
    <col min="1269" max="1269" width="5.375" customWidth="1"/>
    <col min="1270" max="1270" width="18.625" customWidth="1"/>
    <col min="1271" max="1271" width="10.875" customWidth="1"/>
    <col min="1272" max="1273" width="12.25" customWidth="1"/>
    <col min="1274" max="1274" width="12" customWidth="1"/>
    <col min="1275" max="1275" width="12.25" customWidth="1"/>
    <col min="1276" max="1276" width="13.125" customWidth="1"/>
    <col min="1277" max="1277" width="11.5" customWidth="1"/>
    <col min="1278" max="1278" width="12.625" customWidth="1"/>
    <col min="1279" max="1279" width="12" customWidth="1"/>
    <col min="1281" max="1281" width="16.625" customWidth="1"/>
    <col min="1282" max="1282" width="14.75" bestFit="1" customWidth="1"/>
    <col min="1525" max="1525" width="5.375" customWidth="1"/>
    <col min="1526" max="1526" width="18.625" customWidth="1"/>
    <col min="1527" max="1527" width="10.875" customWidth="1"/>
    <col min="1528" max="1529" width="12.25" customWidth="1"/>
    <col min="1530" max="1530" width="12" customWidth="1"/>
    <col min="1531" max="1531" width="12.25" customWidth="1"/>
    <col min="1532" max="1532" width="13.125" customWidth="1"/>
    <col min="1533" max="1533" width="11.5" customWidth="1"/>
    <col min="1534" max="1534" width="12.625" customWidth="1"/>
    <col min="1535" max="1535" width="12" customWidth="1"/>
    <col min="1537" max="1537" width="16.625" customWidth="1"/>
    <col min="1538" max="1538" width="14.75" bestFit="1" customWidth="1"/>
    <col min="1781" max="1781" width="5.375" customWidth="1"/>
    <col min="1782" max="1782" width="18.625" customWidth="1"/>
    <col min="1783" max="1783" width="10.875" customWidth="1"/>
    <col min="1784" max="1785" width="12.25" customWidth="1"/>
    <col min="1786" max="1786" width="12" customWidth="1"/>
    <col min="1787" max="1787" width="12.25" customWidth="1"/>
    <col min="1788" max="1788" width="13.125" customWidth="1"/>
    <col min="1789" max="1789" width="11.5" customWidth="1"/>
    <col min="1790" max="1790" width="12.625" customWidth="1"/>
    <col min="1791" max="1791" width="12" customWidth="1"/>
    <col min="1793" max="1793" width="16.625" customWidth="1"/>
    <col min="1794" max="1794" width="14.75" bestFit="1" customWidth="1"/>
    <col min="2037" max="2037" width="5.375" customWidth="1"/>
    <col min="2038" max="2038" width="18.625" customWidth="1"/>
    <col min="2039" max="2039" width="10.875" customWidth="1"/>
    <col min="2040" max="2041" width="12.25" customWidth="1"/>
    <col min="2042" max="2042" width="12" customWidth="1"/>
    <col min="2043" max="2043" width="12.25" customWidth="1"/>
    <col min="2044" max="2044" width="13.125" customWidth="1"/>
    <col min="2045" max="2045" width="11.5" customWidth="1"/>
    <col min="2046" max="2046" width="12.625" customWidth="1"/>
    <col min="2047" max="2047" width="12" customWidth="1"/>
    <col min="2049" max="2049" width="16.625" customWidth="1"/>
    <col min="2050" max="2050" width="14.75" bestFit="1" customWidth="1"/>
    <col min="2293" max="2293" width="5.375" customWidth="1"/>
    <col min="2294" max="2294" width="18.625" customWidth="1"/>
    <col min="2295" max="2295" width="10.875" customWidth="1"/>
    <col min="2296" max="2297" width="12.25" customWidth="1"/>
    <col min="2298" max="2298" width="12" customWidth="1"/>
    <col min="2299" max="2299" width="12.25" customWidth="1"/>
    <col min="2300" max="2300" width="13.125" customWidth="1"/>
    <col min="2301" max="2301" width="11.5" customWidth="1"/>
    <col min="2302" max="2302" width="12.625" customWidth="1"/>
    <col min="2303" max="2303" width="12" customWidth="1"/>
    <col min="2305" max="2305" width="16.625" customWidth="1"/>
    <col min="2306" max="2306" width="14.75" bestFit="1" customWidth="1"/>
    <col min="2549" max="2549" width="5.375" customWidth="1"/>
    <col min="2550" max="2550" width="18.625" customWidth="1"/>
    <col min="2551" max="2551" width="10.875" customWidth="1"/>
    <col min="2552" max="2553" width="12.25" customWidth="1"/>
    <col min="2554" max="2554" width="12" customWidth="1"/>
    <col min="2555" max="2555" width="12.25" customWidth="1"/>
    <col min="2556" max="2556" width="13.125" customWidth="1"/>
    <col min="2557" max="2557" width="11.5" customWidth="1"/>
    <col min="2558" max="2558" width="12.625" customWidth="1"/>
    <col min="2559" max="2559" width="12" customWidth="1"/>
    <col min="2561" max="2561" width="16.625" customWidth="1"/>
    <col min="2562" max="2562" width="14.75" bestFit="1" customWidth="1"/>
    <col min="2805" max="2805" width="5.375" customWidth="1"/>
    <col min="2806" max="2806" width="18.625" customWidth="1"/>
    <col min="2807" max="2807" width="10.875" customWidth="1"/>
    <col min="2808" max="2809" width="12.25" customWidth="1"/>
    <col min="2810" max="2810" width="12" customWidth="1"/>
    <col min="2811" max="2811" width="12.25" customWidth="1"/>
    <col min="2812" max="2812" width="13.125" customWidth="1"/>
    <col min="2813" max="2813" width="11.5" customWidth="1"/>
    <col min="2814" max="2814" width="12.625" customWidth="1"/>
    <col min="2815" max="2815" width="12" customWidth="1"/>
    <col min="2817" max="2817" width="16.625" customWidth="1"/>
    <col min="2818" max="2818" width="14.75" bestFit="1" customWidth="1"/>
    <col min="3061" max="3061" width="5.375" customWidth="1"/>
    <col min="3062" max="3062" width="18.625" customWidth="1"/>
    <col min="3063" max="3063" width="10.875" customWidth="1"/>
    <col min="3064" max="3065" width="12.25" customWidth="1"/>
    <col min="3066" max="3066" width="12" customWidth="1"/>
    <col min="3067" max="3067" width="12.25" customWidth="1"/>
    <col min="3068" max="3068" width="13.125" customWidth="1"/>
    <col min="3069" max="3069" width="11.5" customWidth="1"/>
    <col min="3070" max="3070" width="12.625" customWidth="1"/>
    <col min="3071" max="3071" width="12" customWidth="1"/>
    <col min="3073" max="3073" width="16.625" customWidth="1"/>
    <col min="3074" max="3074" width="14.75" bestFit="1" customWidth="1"/>
    <col min="3317" max="3317" width="5.375" customWidth="1"/>
    <col min="3318" max="3318" width="18.625" customWidth="1"/>
    <col min="3319" max="3319" width="10.875" customWidth="1"/>
    <col min="3320" max="3321" width="12.25" customWidth="1"/>
    <col min="3322" max="3322" width="12" customWidth="1"/>
    <col min="3323" max="3323" width="12.25" customWidth="1"/>
    <col min="3324" max="3324" width="13.125" customWidth="1"/>
    <col min="3325" max="3325" width="11.5" customWidth="1"/>
    <col min="3326" max="3326" width="12.625" customWidth="1"/>
    <col min="3327" max="3327" width="12" customWidth="1"/>
    <col min="3329" max="3329" width="16.625" customWidth="1"/>
    <col min="3330" max="3330" width="14.75" bestFit="1" customWidth="1"/>
    <col min="3573" max="3573" width="5.375" customWidth="1"/>
    <col min="3574" max="3574" width="18.625" customWidth="1"/>
    <col min="3575" max="3575" width="10.875" customWidth="1"/>
    <col min="3576" max="3577" width="12.25" customWidth="1"/>
    <col min="3578" max="3578" width="12" customWidth="1"/>
    <col min="3579" max="3579" width="12.25" customWidth="1"/>
    <col min="3580" max="3580" width="13.125" customWidth="1"/>
    <col min="3581" max="3581" width="11.5" customWidth="1"/>
    <col min="3582" max="3582" width="12.625" customWidth="1"/>
    <col min="3583" max="3583" width="12" customWidth="1"/>
    <col min="3585" max="3585" width="16.625" customWidth="1"/>
    <col min="3586" max="3586" width="14.75" bestFit="1" customWidth="1"/>
    <col min="3829" max="3829" width="5.375" customWidth="1"/>
    <col min="3830" max="3830" width="18.625" customWidth="1"/>
    <col min="3831" max="3831" width="10.875" customWidth="1"/>
    <col min="3832" max="3833" width="12.25" customWidth="1"/>
    <col min="3834" max="3834" width="12" customWidth="1"/>
    <col min="3835" max="3835" width="12.25" customWidth="1"/>
    <col min="3836" max="3836" width="13.125" customWidth="1"/>
    <col min="3837" max="3837" width="11.5" customWidth="1"/>
    <col min="3838" max="3838" width="12.625" customWidth="1"/>
    <col min="3839" max="3839" width="12" customWidth="1"/>
    <col min="3841" max="3841" width="16.625" customWidth="1"/>
    <col min="3842" max="3842" width="14.75" bestFit="1" customWidth="1"/>
    <col min="4085" max="4085" width="5.375" customWidth="1"/>
    <col min="4086" max="4086" width="18.625" customWidth="1"/>
    <col min="4087" max="4087" width="10.875" customWidth="1"/>
    <col min="4088" max="4089" width="12.25" customWidth="1"/>
    <col min="4090" max="4090" width="12" customWidth="1"/>
    <col min="4091" max="4091" width="12.25" customWidth="1"/>
    <col min="4092" max="4092" width="13.125" customWidth="1"/>
    <col min="4093" max="4093" width="11.5" customWidth="1"/>
    <col min="4094" max="4094" width="12.625" customWidth="1"/>
    <col min="4095" max="4095" width="12" customWidth="1"/>
    <col min="4097" max="4097" width="16.625" customWidth="1"/>
    <col min="4098" max="4098" width="14.75" bestFit="1" customWidth="1"/>
    <col min="4341" max="4341" width="5.375" customWidth="1"/>
    <col min="4342" max="4342" width="18.625" customWidth="1"/>
    <col min="4343" max="4343" width="10.875" customWidth="1"/>
    <col min="4344" max="4345" width="12.25" customWidth="1"/>
    <col min="4346" max="4346" width="12" customWidth="1"/>
    <col min="4347" max="4347" width="12.25" customWidth="1"/>
    <col min="4348" max="4348" width="13.125" customWidth="1"/>
    <col min="4349" max="4349" width="11.5" customWidth="1"/>
    <col min="4350" max="4350" width="12.625" customWidth="1"/>
    <col min="4351" max="4351" width="12" customWidth="1"/>
    <col min="4353" max="4353" width="16.625" customWidth="1"/>
    <col min="4354" max="4354" width="14.75" bestFit="1" customWidth="1"/>
    <col min="4597" max="4597" width="5.375" customWidth="1"/>
    <col min="4598" max="4598" width="18.625" customWidth="1"/>
    <col min="4599" max="4599" width="10.875" customWidth="1"/>
    <col min="4600" max="4601" width="12.25" customWidth="1"/>
    <col min="4602" max="4602" width="12" customWidth="1"/>
    <col min="4603" max="4603" width="12.25" customWidth="1"/>
    <col min="4604" max="4604" width="13.125" customWidth="1"/>
    <col min="4605" max="4605" width="11.5" customWidth="1"/>
    <col min="4606" max="4606" width="12.625" customWidth="1"/>
    <col min="4607" max="4607" width="12" customWidth="1"/>
    <col min="4609" max="4609" width="16.625" customWidth="1"/>
    <col min="4610" max="4610" width="14.75" bestFit="1" customWidth="1"/>
    <col min="4853" max="4853" width="5.375" customWidth="1"/>
    <col min="4854" max="4854" width="18.625" customWidth="1"/>
    <col min="4855" max="4855" width="10.875" customWidth="1"/>
    <col min="4856" max="4857" width="12.25" customWidth="1"/>
    <col min="4858" max="4858" width="12" customWidth="1"/>
    <col min="4859" max="4859" width="12.25" customWidth="1"/>
    <col min="4860" max="4860" width="13.125" customWidth="1"/>
    <col min="4861" max="4861" width="11.5" customWidth="1"/>
    <col min="4862" max="4862" width="12.625" customWidth="1"/>
    <col min="4863" max="4863" width="12" customWidth="1"/>
    <col min="4865" max="4865" width="16.625" customWidth="1"/>
    <col min="4866" max="4866" width="14.75" bestFit="1" customWidth="1"/>
    <col min="5109" max="5109" width="5.375" customWidth="1"/>
    <col min="5110" max="5110" width="18.625" customWidth="1"/>
    <col min="5111" max="5111" width="10.875" customWidth="1"/>
    <col min="5112" max="5113" width="12.25" customWidth="1"/>
    <col min="5114" max="5114" width="12" customWidth="1"/>
    <col min="5115" max="5115" width="12.25" customWidth="1"/>
    <col min="5116" max="5116" width="13.125" customWidth="1"/>
    <col min="5117" max="5117" width="11.5" customWidth="1"/>
    <col min="5118" max="5118" width="12.625" customWidth="1"/>
    <col min="5119" max="5119" width="12" customWidth="1"/>
    <col min="5121" max="5121" width="16.625" customWidth="1"/>
    <col min="5122" max="5122" width="14.75" bestFit="1" customWidth="1"/>
    <col min="5365" max="5365" width="5.375" customWidth="1"/>
    <col min="5366" max="5366" width="18.625" customWidth="1"/>
    <col min="5367" max="5367" width="10.875" customWidth="1"/>
    <col min="5368" max="5369" width="12.25" customWidth="1"/>
    <col min="5370" max="5370" width="12" customWidth="1"/>
    <col min="5371" max="5371" width="12.25" customWidth="1"/>
    <col min="5372" max="5372" width="13.125" customWidth="1"/>
    <col min="5373" max="5373" width="11.5" customWidth="1"/>
    <col min="5374" max="5374" width="12.625" customWidth="1"/>
    <col min="5375" max="5375" width="12" customWidth="1"/>
    <col min="5377" max="5377" width="16.625" customWidth="1"/>
    <col min="5378" max="5378" width="14.75" bestFit="1" customWidth="1"/>
    <col min="5621" max="5621" width="5.375" customWidth="1"/>
    <col min="5622" max="5622" width="18.625" customWidth="1"/>
    <col min="5623" max="5623" width="10.875" customWidth="1"/>
    <col min="5624" max="5625" width="12.25" customWidth="1"/>
    <col min="5626" max="5626" width="12" customWidth="1"/>
    <col min="5627" max="5627" width="12.25" customWidth="1"/>
    <col min="5628" max="5628" width="13.125" customWidth="1"/>
    <col min="5629" max="5629" width="11.5" customWidth="1"/>
    <col min="5630" max="5630" width="12.625" customWidth="1"/>
    <col min="5631" max="5631" width="12" customWidth="1"/>
    <col min="5633" max="5633" width="16.625" customWidth="1"/>
    <col min="5634" max="5634" width="14.75" bestFit="1" customWidth="1"/>
    <col min="5877" max="5877" width="5.375" customWidth="1"/>
    <col min="5878" max="5878" width="18.625" customWidth="1"/>
    <col min="5879" max="5879" width="10.875" customWidth="1"/>
    <col min="5880" max="5881" width="12.25" customWidth="1"/>
    <col min="5882" max="5882" width="12" customWidth="1"/>
    <col min="5883" max="5883" width="12.25" customWidth="1"/>
    <col min="5884" max="5884" width="13.125" customWidth="1"/>
    <col min="5885" max="5885" width="11.5" customWidth="1"/>
    <col min="5886" max="5886" width="12.625" customWidth="1"/>
    <col min="5887" max="5887" width="12" customWidth="1"/>
    <col min="5889" max="5889" width="16.625" customWidth="1"/>
    <col min="5890" max="5890" width="14.75" bestFit="1" customWidth="1"/>
    <col min="6133" max="6133" width="5.375" customWidth="1"/>
    <col min="6134" max="6134" width="18.625" customWidth="1"/>
    <col min="6135" max="6135" width="10.875" customWidth="1"/>
    <col min="6136" max="6137" width="12.25" customWidth="1"/>
    <col min="6138" max="6138" width="12" customWidth="1"/>
    <col min="6139" max="6139" width="12.25" customWidth="1"/>
    <col min="6140" max="6140" width="13.125" customWidth="1"/>
    <col min="6141" max="6141" width="11.5" customWidth="1"/>
    <col min="6142" max="6142" width="12.625" customWidth="1"/>
    <col min="6143" max="6143" width="12" customWidth="1"/>
    <col min="6145" max="6145" width="16.625" customWidth="1"/>
    <col min="6146" max="6146" width="14.75" bestFit="1" customWidth="1"/>
    <col min="6389" max="6389" width="5.375" customWidth="1"/>
    <col min="6390" max="6390" width="18.625" customWidth="1"/>
    <col min="6391" max="6391" width="10.875" customWidth="1"/>
    <col min="6392" max="6393" width="12.25" customWidth="1"/>
    <col min="6394" max="6394" width="12" customWidth="1"/>
    <col min="6395" max="6395" width="12.25" customWidth="1"/>
    <col min="6396" max="6396" width="13.125" customWidth="1"/>
    <col min="6397" max="6397" width="11.5" customWidth="1"/>
    <col min="6398" max="6398" width="12.625" customWidth="1"/>
    <col min="6399" max="6399" width="12" customWidth="1"/>
    <col min="6401" max="6401" width="16.625" customWidth="1"/>
    <col min="6402" max="6402" width="14.75" bestFit="1" customWidth="1"/>
    <col min="6645" max="6645" width="5.375" customWidth="1"/>
    <col min="6646" max="6646" width="18.625" customWidth="1"/>
    <col min="6647" max="6647" width="10.875" customWidth="1"/>
    <col min="6648" max="6649" width="12.25" customWidth="1"/>
    <col min="6650" max="6650" width="12" customWidth="1"/>
    <col min="6651" max="6651" width="12.25" customWidth="1"/>
    <col min="6652" max="6652" width="13.125" customWidth="1"/>
    <col min="6653" max="6653" width="11.5" customWidth="1"/>
    <col min="6654" max="6654" width="12.625" customWidth="1"/>
    <col min="6655" max="6655" width="12" customWidth="1"/>
    <col min="6657" max="6657" width="16.625" customWidth="1"/>
    <col min="6658" max="6658" width="14.75" bestFit="1" customWidth="1"/>
    <col min="6901" max="6901" width="5.375" customWidth="1"/>
    <col min="6902" max="6902" width="18.625" customWidth="1"/>
    <col min="6903" max="6903" width="10.875" customWidth="1"/>
    <col min="6904" max="6905" width="12.25" customWidth="1"/>
    <col min="6906" max="6906" width="12" customWidth="1"/>
    <col min="6907" max="6907" width="12.25" customWidth="1"/>
    <col min="6908" max="6908" width="13.125" customWidth="1"/>
    <col min="6909" max="6909" width="11.5" customWidth="1"/>
    <col min="6910" max="6910" width="12.625" customWidth="1"/>
    <col min="6911" max="6911" width="12" customWidth="1"/>
    <col min="6913" max="6913" width="16.625" customWidth="1"/>
    <col min="6914" max="6914" width="14.75" bestFit="1" customWidth="1"/>
    <col min="7157" max="7157" width="5.375" customWidth="1"/>
    <col min="7158" max="7158" width="18.625" customWidth="1"/>
    <col min="7159" max="7159" width="10.875" customWidth="1"/>
    <col min="7160" max="7161" width="12.25" customWidth="1"/>
    <col min="7162" max="7162" width="12" customWidth="1"/>
    <col min="7163" max="7163" width="12.25" customWidth="1"/>
    <col min="7164" max="7164" width="13.125" customWidth="1"/>
    <col min="7165" max="7165" width="11.5" customWidth="1"/>
    <col min="7166" max="7166" width="12.625" customWidth="1"/>
    <col min="7167" max="7167" width="12" customWidth="1"/>
    <col min="7169" max="7169" width="16.625" customWidth="1"/>
    <col min="7170" max="7170" width="14.75" bestFit="1" customWidth="1"/>
    <col min="7413" max="7413" width="5.375" customWidth="1"/>
    <col min="7414" max="7414" width="18.625" customWidth="1"/>
    <col min="7415" max="7415" width="10.875" customWidth="1"/>
    <col min="7416" max="7417" width="12.25" customWidth="1"/>
    <col min="7418" max="7418" width="12" customWidth="1"/>
    <col min="7419" max="7419" width="12.25" customWidth="1"/>
    <col min="7420" max="7420" width="13.125" customWidth="1"/>
    <col min="7421" max="7421" width="11.5" customWidth="1"/>
    <col min="7422" max="7422" width="12.625" customWidth="1"/>
    <col min="7423" max="7423" width="12" customWidth="1"/>
    <col min="7425" max="7425" width="16.625" customWidth="1"/>
    <col min="7426" max="7426" width="14.75" bestFit="1" customWidth="1"/>
    <col min="7669" max="7669" width="5.375" customWidth="1"/>
    <col min="7670" max="7670" width="18.625" customWidth="1"/>
    <col min="7671" max="7671" width="10.875" customWidth="1"/>
    <col min="7672" max="7673" width="12.25" customWidth="1"/>
    <col min="7674" max="7674" width="12" customWidth="1"/>
    <col min="7675" max="7675" width="12.25" customWidth="1"/>
    <col min="7676" max="7676" width="13.125" customWidth="1"/>
    <col min="7677" max="7677" width="11.5" customWidth="1"/>
    <col min="7678" max="7678" width="12.625" customWidth="1"/>
    <col min="7679" max="7679" width="12" customWidth="1"/>
    <col min="7681" max="7681" width="16.625" customWidth="1"/>
    <col min="7682" max="7682" width="14.75" bestFit="1" customWidth="1"/>
    <col min="7925" max="7925" width="5.375" customWidth="1"/>
    <col min="7926" max="7926" width="18.625" customWidth="1"/>
    <col min="7927" max="7927" width="10.875" customWidth="1"/>
    <col min="7928" max="7929" width="12.25" customWidth="1"/>
    <col min="7930" max="7930" width="12" customWidth="1"/>
    <col min="7931" max="7931" width="12.25" customWidth="1"/>
    <col min="7932" max="7932" width="13.125" customWidth="1"/>
    <col min="7933" max="7933" width="11.5" customWidth="1"/>
    <col min="7934" max="7934" width="12.625" customWidth="1"/>
    <col min="7935" max="7935" width="12" customWidth="1"/>
    <col min="7937" max="7937" width="16.625" customWidth="1"/>
    <col min="7938" max="7938" width="14.75" bestFit="1" customWidth="1"/>
    <col min="8181" max="8181" width="5.375" customWidth="1"/>
    <col min="8182" max="8182" width="18.625" customWidth="1"/>
    <col min="8183" max="8183" width="10.875" customWidth="1"/>
    <col min="8184" max="8185" width="12.25" customWidth="1"/>
    <col min="8186" max="8186" width="12" customWidth="1"/>
    <col min="8187" max="8187" width="12.25" customWidth="1"/>
    <col min="8188" max="8188" width="13.125" customWidth="1"/>
    <col min="8189" max="8189" width="11.5" customWidth="1"/>
    <col min="8190" max="8190" width="12.625" customWidth="1"/>
    <col min="8191" max="8191" width="12" customWidth="1"/>
    <col min="8193" max="8193" width="16.625" customWidth="1"/>
    <col min="8194" max="8194" width="14.75" bestFit="1" customWidth="1"/>
    <col min="8437" max="8437" width="5.375" customWidth="1"/>
    <col min="8438" max="8438" width="18.625" customWidth="1"/>
    <col min="8439" max="8439" width="10.875" customWidth="1"/>
    <col min="8440" max="8441" width="12.25" customWidth="1"/>
    <col min="8442" max="8442" width="12" customWidth="1"/>
    <col min="8443" max="8443" width="12.25" customWidth="1"/>
    <col min="8444" max="8444" width="13.125" customWidth="1"/>
    <col min="8445" max="8445" width="11.5" customWidth="1"/>
    <col min="8446" max="8446" width="12.625" customWidth="1"/>
    <col min="8447" max="8447" width="12" customWidth="1"/>
    <col min="8449" max="8449" width="16.625" customWidth="1"/>
    <col min="8450" max="8450" width="14.75" bestFit="1" customWidth="1"/>
    <col min="8693" max="8693" width="5.375" customWidth="1"/>
    <col min="8694" max="8694" width="18.625" customWidth="1"/>
    <col min="8695" max="8695" width="10.875" customWidth="1"/>
    <col min="8696" max="8697" width="12.25" customWidth="1"/>
    <col min="8698" max="8698" width="12" customWidth="1"/>
    <col min="8699" max="8699" width="12.25" customWidth="1"/>
    <col min="8700" max="8700" width="13.125" customWidth="1"/>
    <col min="8701" max="8701" width="11.5" customWidth="1"/>
    <col min="8702" max="8702" width="12.625" customWidth="1"/>
    <col min="8703" max="8703" width="12" customWidth="1"/>
    <col min="8705" max="8705" width="16.625" customWidth="1"/>
    <col min="8706" max="8706" width="14.75" bestFit="1" customWidth="1"/>
    <col min="8949" max="8949" width="5.375" customWidth="1"/>
    <col min="8950" max="8950" width="18.625" customWidth="1"/>
    <col min="8951" max="8951" width="10.875" customWidth="1"/>
    <col min="8952" max="8953" width="12.25" customWidth="1"/>
    <col min="8954" max="8954" width="12" customWidth="1"/>
    <col min="8955" max="8955" width="12.25" customWidth="1"/>
    <col min="8956" max="8956" width="13.125" customWidth="1"/>
    <col min="8957" max="8957" width="11.5" customWidth="1"/>
    <col min="8958" max="8958" width="12.625" customWidth="1"/>
    <col min="8959" max="8959" width="12" customWidth="1"/>
    <col min="8961" max="8961" width="16.625" customWidth="1"/>
    <col min="8962" max="8962" width="14.75" bestFit="1" customWidth="1"/>
    <col min="9205" max="9205" width="5.375" customWidth="1"/>
    <col min="9206" max="9206" width="18.625" customWidth="1"/>
    <col min="9207" max="9207" width="10.875" customWidth="1"/>
    <col min="9208" max="9209" width="12.25" customWidth="1"/>
    <col min="9210" max="9210" width="12" customWidth="1"/>
    <col min="9211" max="9211" width="12.25" customWidth="1"/>
    <col min="9212" max="9212" width="13.125" customWidth="1"/>
    <col min="9213" max="9213" width="11.5" customWidth="1"/>
    <col min="9214" max="9214" width="12.625" customWidth="1"/>
    <col min="9215" max="9215" width="12" customWidth="1"/>
    <col min="9217" max="9217" width="16.625" customWidth="1"/>
    <col min="9218" max="9218" width="14.75" bestFit="1" customWidth="1"/>
    <col min="9461" max="9461" width="5.375" customWidth="1"/>
    <col min="9462" max="9462" width="18.625" customWidth="1"/>
    <col min="9463" max="9463" width="10.875" customWidth="1"/>
    <col min="9464" max="9465" width="12.25" customWidth="1"/>
    <col min="9466" max="9466" width="12" customWidth="1"/>
    <col min="9467" max="9467" width="12.25" customWidth="1"/>
    <col min="9468" max="9468" width="13.125" customWidth="1"/>
    <col min="9469" max="9469" width="11.5" customWidth="1"/>
    <col min="9470" max="9470" width="12.625" customWidth="1"/>
    <col min="9471" max="9471" width="12" customWidth="1"/>
    <col min="9473" max="9473" width="16.625" customWidth="1"/>
    <col min="9474" max="9474" width="14.75" bestFit="1" customWidth="1"/>
    <col min="9717" max="9717" width="5.375" customWidth="1"/>
    <col min="9718" max="9718" width="18.625" customWidth="1"/>
    <col min="9719" max="9719" width="10.875" customWidth="1"/>
    <col min="9720" max="9721" width="12.25" customWidth="1"/>
    <col min="9722" max="9722" width="12" customWidth="1"/>
    <col min="9723" max="9723" width="12.25" customWidth="1"/>
    <col min="9724" max="9724" width="13.125" customWidth="1"/>
    <col min="9725" max="9725" width="11.5" customWidth="1"/>
    <col min="9726" max="9726" width="12.625" customWidth="1"/>
    <col min="9727" max="9727" width="12" customWidth="1"/>
    <col min="9729" max="9729" width="16.625" customWidth="1"/>
    <col min="9730" max="9730" width="14.75" bestFit="1" customWidth="1"/>
    <col min="9973" max="9973" width="5.375" customWidth="1"/>
    <col min="9974" max="9974" width="18.625" customWidth="1"/>
    <col min="9975" max="9975" width="10.875" customWidth="1"/>
    <col min="9976" max="9977" width="12.25" customWidth="1"/>
    <col min="9978" max="9978" width="12" customWidth="1"/>
    <col min="9979" max="9979" width="12.25" customWidth="1"/>
    <col min="9980" max="9980" width="13.125" customWidth="1"/>
    <col min="9981" max="9981" width="11.5" customWidth="1"/>
    <col min="9982" max="9982" width="12.625" customWidth="1"/>
    <col min="9983" max="9983" width="12" customWidth="1"/>
    <col min="9985" max="9985" width="16.625" customWidth="1"/>
    <col min="9986" max="9986" width="14.75" bestFit="1" customWidth="1"/>
    <col min="10229" max="10229" width="5.375" customWidth="1"/>
    <col min="10230" max="10230" width="18.625" customWidth="1"/>
    <col min="10231" max="10231" width="10.875" customWidth="1"/>
    <col min="10232" max="10233" width="12.25" customWidth="1"/>
    <col min="10234" max="10234" width="12" customWidth="1"/>
    <col min="10235" max="10235" width="12.25" customWidth="1"/>
    <col min="10236" max="10236" width="13.125" customWidth="1"/>
    <col min="10237" max="10237" width="11.5" customWidth="1"/>
    <col min="10238" max="10238" width="12.625" customWidth="1"/>
    <col min="10239" max="10239" width="12" customWidth="1"/>
    <col min="10241" max="10241" width="16.625" customWidth="1"/>
    <col min="10242" max="10242" width="14.75" bestFit="1" customWidth="1"/>
    <col min="10485" max="10485" width="5.375" customWidth="1"/>
    <col min="10486" max="10486" width="18.625" customWidth="1"/>
    <col min="10487" max="10487" width="10.875" customWidth="1"/>
    <col min="10488" max="10489" width="12.25" customWidth="1"/>
    <col min="10490" max="10490" width="12" customWidth="1"/>
    <col min="10491" max="10491" width="12.25" customWidth="1"/>
    <col min="10492" max="10492" width="13.125" customWidth="1"/>
    <col min="10493" max="10493" width="11.5" customWidth="1"/>
    <col min="10494" max="10494" width="12.625" customWidth="1"/>
    <col min="10495" max="10495" width="12" customWidth="1"/>
    <col min="10497" max="10497" width="16.625" customWidth="1"/>
    <col min="10498" max="10498" width="14.75" bestFit="1" customWidth="1"/>
    <col min="10741" max="10741" width="5.375" customWidth="1"/>
    <col min="10742" max="10742" width="18.625" customWidth="1"/>
    <col min="10743" max="10743" width="10.875" customWidth="1"/>
    <col min="10744" max="10745" width="12.25" customWidth="1"/>
    <col min="10746" max="10746" width="12" customWidth="1"/>
    <col min="10747" max="10747" width="12.25" customWidth="1"/>
    <col min="10748" max="10748" width="13.125" customWidth="1"/>
    <col min="10749" max="10749" width="11.5" customWidth="1"/>
    <col min="10750" max="10750" width="12.625" customWidth="1"/>
    <col min="10751" max="10751" width="12" customWidth="1"/>
    <col min="10753" max="10753" width="16.625" customWidth="1"/>
    <col min="10754" max="10754" width="14.75" bestFit="1" customWidth="1"/>
    <col min="10997" max="10997" width="5.375" customWidth="1"/>
    <col min="10998" max="10998" width="18.625" customWidth="1"/>
    <col min="10999" max="10999" width="10.875" customWidth="1"/>
    <col min="11000" max="11001" width="12.25" customWidth="1"/>
    <col min="11002" max="11002" width="12" customWidth="1"/>
    <col min="11003" max="11003" width="12.25" customWidth="1"/>
    <col min="11004" max="11004" width="13.125" customWidth="1"/>
    <col min="11005" max="11005" width="11.5" customWidth="1"/>
    <col min="11006" max="11006" width="12.625" customWidth="1"/>
    <col min="11007" max="11007" width="12" customWidth="1"/>
    <col min="11009" max="11009" width="16.625" customWidth="1"/>
    <col min="11010" max="11010" width="14.75" bestFit="1" customWidth="1"/>
    <col min="11253" max="11253" width="5.375" customWidth="1"/>
    <col min="11254" max="11254" width="18.625" customWidth="1"/>
    <col min="11255" max="11255" width="10.875" customWidth="1"/>
    <col min="11256" max="11257" width="12.25" customWidth="1"/>
    <col min="11258" max="11258" width="12" customWidth="1"/>
    <col min="11259" max="11259" width="12.25" customWidth="1"/>
    <col min="11260" max="11260" width="13.125" customWidth="1"/>
    <col min="11261" max="11261" width="11.5" customWidth="1"/>
    <col min="11262" max="11262" width="12.625" customWidth="1"/>
    <col min="11263" max="11263" width="12" customWidth="1"/>
    <col min="11265" max="11265" width="16.625" customWidth="1"/>
    <col min="11266" max="11266" width="14.75" bestFit="1" customWidth="1"/>
    <col min="11509" max="11509" width="5.375" customWidth="1"/>
    <col min="11510" max="11510" width="18.625" customWidth="1"/>
    <col min="11511" max="11511" width="10.875" customWidth="1"/>
    <col min="11512" max="11513" width="12.25" customWidth="1"/>
    <col min="11514" max="11514" width="12" customWidth="1"/>
    <col min="11515" max="11515" width="12.25" customWidth="1"/>
    <col min="11516" max="11516" width="13.125" customWidth="1"/>
    <col min="11517" max="11517" width="11.5" customWidth="1"/>
    <col min="11518" max="11518" width="12.625" customWidth="1"/>
    <col min="11519" max="11519" width="12" customWidth="1"/>
    <col min="11521" max="11521" width="16.625" customWidth="1"/>
    <col min="11522" max="11522" width="14.75" bestFit="1" customWidth="1"/>
    <col min="11765" max="11765" width="5.375" customWidth="1"/>
    <col min="11766" max="11766" width="18.625" customWidth="1"/>
    <col min="11767" max="11767" width="10.875" customWidth="1"/>
    <col min="11768" max="11769" width="12.25" customWidth="1"/>
    <col min="11770" max="11770" width="12" customWidth="1"/>
    <col min="11771" max="11771" width="12.25" customWidth="1"/>
    <col min="11772" max="11772" width="13.125" customWidth="1"/>
    <col min="11773" max="11773" width="11.5" customWidth="1"/>
    <col min="11774" max="11774" width="12.625" customWidth="1"/>
    <col min="11775" max="11775" width="12" customWidth="1"/>
    <col min="11777" max="11777" width="16.625" customWidth="1"/>
    <col min="11778" max="11778" width="14.75" bestFit="1" customWidth="1"/>
    <col min="12021" max="12021" width="5.375" customWidth="1"/>
    <col min="12022" max="12022" width="18.625" customWidth="1"/>
    <col min="12023" max="12023" width="10.875" customWidth="1"/>
    <col min="12024" max="12025" width="12.25" customWidth="1"/>
    <col min="12026" max="12026" width="12" customWidth="1"/>
    <col min="12027" max="12027" width="12.25" customWidth="1"/>
    <col min="12028" max="12028" width="13.125" customWidth="1"/>
    <col min="12029" max="12029" width="11.5" customWidth="1"/>
    <col min="12030" max="12030" width="12.625" customWidth="1"/>
    <col min="12031" max="12031" width="12" customWidth="1"/>
    <col min="12033" max="12033" width="16.625" customWidth="1"/>
    <col min="12034" max="12034" width="14.75" bestFit="1" customWidth="1"/>
    <col min="12277" max="12277" width="5.375" customWidth="1"/>
    <col min="12278" max="12278" width="18.625" customWidth="1"/>
    <col min="12279" max="12279" width="10.875" customWidth="1"/>
    <col min="12280" max="12281" width="12.25" customWidth="1"/>
    <col min="12282" max="12282" width="12" customWidth="1"/>
    <col min="12283" max="12283" width="12.25" customWidth="1"/>
    <col min="12284" max="12284" width="13.125" customWidth="1"/>
    <col min="12285" max="12285" width="11.5" customWidth="1"/>
    <col min="12286" max="12286" width="12.625" customWidth="1"/>
    <col min="12287" max="12287" width="12" customWidth="1"/>
    <col min="12289" max="12289" width="16.625" customWidth="1"/>
    <col min="12290" max="12290" width="14.75" bestFit="1" customWidth="1"/>
    <col min="12533" max="12533" width="5.375" customWidth="1"/>
    <col min="12534" max="12534" width="18.625" customWidth="1"/>
    <col min="12535" max="12535" width="10.875" customWidth="1"/>
    <col min="12536" max="12537" width="12.25" customWidth="1"/>
    <col min="12538" max="12538" width="12" customWidth="1"/>
    <col min="12539" max="12539" width="12.25" customWidth="1"/>
    <col min="12540" max="12540" width="13.125" customWidth="1"/>
    <col min="12541" max="12541" width="11.5" customWidth="1"/>
    <col min="12542" max="12542" width="12.625" customWidth="1"/>
    <col min="12543" max="12543" width="12" customWidth="1"/>
    <col min="12545" max="12545" width="16.625" customWidth="1"/>
    <col min="12546" max="12546" width="14.75" bestFit="1" customWidth="1"/>
    <col min="12789" max="12789" width="5.375" customWidth="1"/>
    <col min="12790" max="12790" width="18.625" customWidth="1"/>
    <col min="12791" max="12791" width="10.875" customWidth="1"/>
    <col min="12792" max="12793" width="12.25" customWidth="1"/>
    <col min="12794" max="12794" width="12" customWidth="1"/>
    <col min="12795" max="12795" width="12.25" customWidth="1"/>
    <col min="12796" max="12796" width="13.125" customWidth="1"/>
    <col min="12797" max="12797" width="11.5" customWidth="1"/>
    <col min="12798" max="12798" width="12.625" customWidth="1"/>
    <col min="12799" max="12799" width="12" customWidth="1"/>
    <col min="12801" max="12801" width="16.625" customWidth="1"/>
    <col min="12802" max="12802" width="14.75" bestFit="1" customWidth="1"/>
    <col min="13045" max="13045" width="5.375" customWidth="1"/>
    <col min="13046" max="13046" width="18.625" customWidth="1"/>
    <col min="13047" max="13047" width="10.875" customWidth="1"/>
    <col min="13048" max="13049" width="12.25" customWidth="1"/>
    <col min="13050" max="13050" width="12" customWidth="1"/>
    <col min="13051" max="13051" width="12.25" customWidth="1"/>
    <col min="13052" max="13052" width="13.125" customWidth="1"/>
    <col min="13053" max="13053" width="11.5" customWidth="1"/>
    <col min="13054" max="13054" width="12.625" customWidth="1"/>
    <col min="13055" max="13055" width="12" customWidth="1"/>
    <col min="13057" max="13057" width="16.625" customWidth="1"/>
    <col min="13058" max="13058" width="14.75" bestFit="1" customWidth="1"/>
    <col min="13301" max="13301" width="5.375" customWidth="1"/>
    <col min="13302" max="13302" width="18.625" customWidth="1"/>
    <col min="13303" max="13303" width="10.875" customWidth="1"/>
    <col min="13304" max="13305" width="12.25" customWidth="1"/>
    <col min="13306" max="13306" width="12" customWidth="1"/>
    <col min="13307" max="13307" width="12.25" customWidth="1"/>
    <col min="13308" max="13308" width="13.125" customWidth="1"/>
    <col min="13309" max="13309" width="11.5" customWidth="1"/>
    <col min="13310" max="13310" width="12.625" customWidth="1"/>
    <col min="13311" max="13311" width="12" customWidth="1"/>
    <col min="13313" max="13313" width="16.625" customWidth="1"/>
    <col min="13314" max="13314" width="14.75" bestFit="1" customWidth="1"/>
    <col min="13557" max="13557" width="5.375" customWidth="1"/>
    <col min="13558" max="13558" width="18.625" customWidth="1"/>
    <col min="13559" max="13559" width="10.875" customWidth="1"/>
    <col min="13560" max="13561" width="12.25" customWidth="1"/>
    <col min="13562" max="13562" width="12" customWidth="1"/>
    <col min="13563" max="13563" width="12.25" customWidth="1"/>
    <col min="13564" max="13564" width="13.125" customWidth="1"/>
    <col min="13565" max="13565" width="11.5" customWidth="1"/>
    <col min="13566" max="13566" width="12.625" customWidth="1"/>
    <col min="13567" max="13567" width="12" customWidth="1"/>
    <col min="13569" max="13569" width="16.625" customWidth="1"/>
    <col min="13570" max="13570" width="14.75" bestFit="1" customWidth="1"/>
    <col min="13813" max="13813" width="5.375" customWidth="1"/>
    <col min="13814" max="13814" width="18.625" customWidth="1"/>
    <col min="13815" max="13815" width="10.875" customWidth="1"/>
    <col min="13816" max="13817" width="12.25" customWidth="1"/>
    <col min="13818" max="13818" width="12" customWidth="1"/>
    <col min="13819" max="13819" width="12.25" customWidth="1"/>
    <col min="13820" max="13820" width="13.125" customWidth="1"/>
    <col min="13821" max="13821" width="11.5" customWidth="1"/>
    <col min="13822" max="13822" width="12.625" customWidth="1"/>
    <col min="13823" max="13823" width="12" customWidth="1"/>
    <col min="13825" max="13825" width="16.625" customWidth="1"/>
    <col min="13826" max="13826" width="14.75" bestFit="1" customWidth="1"/>
    <col min="14069" max="14069" width="5.375" customWidth="1"/>
    <col min="14070" max="14070" width="18.625" customWidth="1"/>
    <col min="14071" max="14071" width="10.875" customWidth="1"/>
    <col min="14072" max="14073" width="12.25" customWidth="1"/>
    <col min="14074" max="14074" width="12" customWidth="1"/>
    <col min="14075" max="14075" width="12.25" customWidth="1"/>
    <col min="14076" max="14076" width="13.125" customWidth="1"/>
    <col min="14077" max="14077" width="11.5" customWidth="1"/>
    <col min="14078" max="14078" width="12.625" customWidth="1"/>
    <col min="14079" max="14079" width="12" customWidth="1"/>
    <col min="14081" max="14081" width="16.625" customWidth="1"/>
    <col min="14082" max="14082" width="14.75" bestFit="1" customWidth="1"/>
    <col min="14325" max="14325" width="5.375" customWidth="1"/>
    <col min="14326" max="14326" width="18.625" customWidth="1"/>
    <col min="14327" max="14327" width="10.875" customWidth="1"/>
    <col min="14328" max="14329" width="12.25" customWidth="1"/>
    <col min="14330" max="14330" width="12" customWidth="1"/>
    <col min="14331" max="14331" width="12.25" customWidth="1"/>
    <col min="14332" max="14332" width="13.125" customWidth="1"/>
    <col min="14333" max="14333" width="11.5" customWidth="1"/>
    <col min="14334" max="14334" width="12.625" customWidth="1"/>
    <col min="14335" max="14335" width="12" customWidth="1"/>
    <col min="14337" max="14337" width="16.625" customWidth="1"/>
    <col min="14338" max="14338" width="14.75" bestFit="1" customWidth="1"/>
    <col min="14581" max="14581" width="5.375" customWidth="1"/>
    <col min="14582" max="14582" width="18.625" customWidth="1"/>
    <col min="14583" max="14583" width="10.875" customWidth="1"/>
    <col min="14584" max="14585" width="12.25" customWidth="1"/>
    <col min="14586" max="14586" width="12" customWidth="1"/>
    <col min="14587" max="14587" width="12.25" customWidth="1"/>
    <col min="14588" max="14588" width="13.125" customWidth="1"/>
    <col min="14589" max="14589" width="11.5" customWidth="1"/>
    <col min="14590" max="14590" width="12.625" customWidth="1"/>
    <col min="14591" max="14591" width="12" customWidth="1"/>
    <col min="14593" max="14593" width="16.625" customWidth="1"/>
    <col min="14594" max="14594" width="14.75" bestFit="1" customWidth="1"/>
    <col min="14837" max="14837" width="5.375" customWidth="1"/>
    <col min="14838" max="14838" width="18.625" customWidth="1"/>
    <col min="14839" max="14839" width="10.875" customWidth="1"/>
    <col min="14840" max="14841" width="12.25" customWidth="1"/>
    <col min="14842" max="14842" width="12" customWidth="1"/>
    <col min="14843" max="14843" width="12.25" customWidth="1"/>
    <col min="14844" max="14844" width="13.125" customWidth="1"/>
    <col min="14845" max="14845" width="11.5" customWidth="1"/>
    <col min="14846" max="14846" width="12.625" customWidth="1"/>
    <col min="14847" max="14847" width="12" customWidth="1"/>
    <col min="14849" max="14849" width="16.625" customWidth="1"/>
    <col min="14850" max="14850" width="14.75" bestFit="1" customWidth="1"/>
    <col min="15093" max="15093" width="5.375" customWidth="1"/>
    <col min="15094" max="15094" width="18.625" customWidth="1"/>
    <col min="15095" max="15095" width="10.875" customWidth="1"/>
    <col min="15096" max="15097" width="12.25" customWidth="1"/>
    <col min="15098" max="15098" width="12" customWidth="1"/>
    <col min="15099" max="15099" width="12.25" customWidth="1"/>
    <col min="15100" max="15100" width="13.125" customWidth="1"/>
    <col min="15101" max="15101" width="11.5" customWidth="1"/>
    <col min="15102" max="15102" width="12.625" customWidth="1"/>
    <col min="15103" max="15103" width="12" customWidth="1"/>
    <col min="15105" max="15105" width="16.625" customWidth="1"/>
    <col min="15106" max="15106" width="14.75" bestFit="1" customWidth="1"/>
    <col min="15349" max="15349" width="5.375" customWidth="1"/>
    <col min="15350" max="15350" width="18.625" customWidth="1"/>
    <col min="15351" max="15351" width="10.875" customWidth="1"/>
    <col min="15352" max="15353" width="12.25" customWidth="1"/>
    <col min="15354" max="15354" width="12" customWidth="1"/>
    <col min="15355" max="15355" width="12.25" customWidth="1"/>
    <col min="15356" max="15356" width="13.125" customWidth="1"/>
    <col min="15357" max="15357" width="11.5" customWidth="1"/>
    <col min="15358" max="15358" width="12.625" customWidth="1"/>
    <col min="15359" max="15359" width="12" customWidth="1"/>
    <col min="15361" max="15361" width="16.625" customWidth="1"/>
    <col min="15362" max="15362" width="14.75" bestFit="1" customWidth="1"/>
    <col min="15605" max="15605" width="5.375" customWidth="1"/>
    <col min="15606" max="15606" width="18.625" customWidth="1"/>
    <col min="15607" max="15607" width="10.875" customWidth="1"/>
    <col min="15608" max="15609" width="12.25" customWidth="1"/>
    <col min="15610" max="15610" width="12" customWidth="1"/>
    <col min="15611" max="15611" width="12.25" customWidth="1"/>
    <col min="15612" max="15612" width="13.125" customWidth="1"/>
    <col min="15613" max="15613" width="11.5" customWidth="1"/>
    <col min="15614" max="15614" width="12.625" customWidth="1"/>
    <col min="15615" max="15615" width="12" customWidth="1"/>
    <col min="15617" max="15617" width="16.625" customWidth="1"/>
    <col min="15618" max="15618" width="14.75" bestFit="1" customWidth="1"/>
    <col min="15861" max="15861" width="5.375" customWidth="1"/>
    <col min="15862" max="15862" width="18.625" customWidth="1"/>
    <col min="15863" max="15863" width="10.875" customWidth="1"/>
    <col min="15864" max="15865" width="12.25" customWidth="1"/>
    <col min="15866" max="15866" width="12" customWidth="1"/>
    <col min="15867" max="15867" width="12.25" customWidth="1"/>
    <col min="15868" max="15868" width="13.125" customWidth="1"/>
    <col min="15869" max="15869" width="11.5" customWidth="1"/>
    <col min="15870" max="15870" width="12.625" customWidth="1"/>
    <col min="15871" max="15871" width="12" customWidth="1"/>
    <col min="15873" max="15873" width="16.625" customWidth="1"/>
    <col min="15874" max="15874" width="14.75" bestFit="1" customWidth="1"/>
    <col min="16117" max="16117" width="5.375" customWidth="1"/>
    <col min="16118" max="16118" width="18.625" customWidth="1"/>
    <col min="16119" max="16119" width="10.875" customWidth="1"/>
    <col min="16120" max="16121" width="12.25" customWidth="1"/>
    <col min="16122" max="16122" width="12" customWidth="1"/>
    <col min="16123" max="16123" width="12.25" customWidth="1"/>
    <col min="16124" max="16124" width="13.125" customWidth="1"/>
    <col min="16125" max="16125" width="11.5" customWidth="1"/>
    <col min="16126" max="16126" width="12.625" customWidth="1"/>
    <col min="16127" max="16127" width="12" customWidth="1"/>
    <col min="16129" max="16129" width="16.625" customWidth="1"/>
    <col min="16130" max="16130" width="14.75" bestFit="1" customWidth="1"/>
  </cols>
  <sheetData>
    <row r="1" spans="1:19" s="40" customFormat="1" ht="20.100000000000001" customHeight="1">
      <c r="A1" s="287" t="s">
        <v>103</v>
      </c>
      <c r="B1" s="287"/>
      <c r="C1" s="213"/>
      <c r="D1" s="152"/>
      <c r="E1" s="153"/>
      <c r="F1" s="153"/>
      <c r="G1" s="154"/>
      <c r="H1" s="153"/>
      <c r="I1" s="153"/>
      <c r="J1" s="154"/>
      <c r="K1" s="153"/>
      <c r="L1" s="153"/>
      <c r="M1" s="154"/>
      <c r="N1" s="153"/>
      <c r="O1" s="153"/>
      <c r="P1" s="154"/>
      <c r="Q1" s="153"/>
      <c r="R1" s="153"/>
    </row>
    <row r="2" spans="1:19" s="40" customFormat="1" ht="30" customHeight="1">
      <c r="A2" s="288" t="s">
        <v>95</v>
      </c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289"/>
      <c r="Q2" s="289"/>
      <c r="R2" s="289"/>
    </row>
    <row r="3" spans="1:19" ht="20.100000000000001" customHeight="1">
      <c r="A3" s="51"/>
      <c r="B3" s="51"/>
      <c r="C3" s="214"/>
      <c r="D3" s="73"/>
      <c r="E3" s="75"/>
      <c r="F3" s="75"/>
      <c r="G3" s="73"/>
      <c r="H3" s="74"/>
      <c r="I3" s="74"/>
      <c r="J3" s="73"/>
      <c r="K3" s="74"/>
      <c r="L3" s="74"/>
      <c r="M3" s="73"/>
      <c r="N3" s="74"/>
      <c r="O3" s="74"/>
      <c r="P3" s="73"/>
      <c r="Q3" s="74"/>
      <c r="R3" s="74"/>
    </row>
    <row r="4" spans="1:19" s="1" customFormat="1" ht="30" customHeight="1">
      <c r="A4" s="286" t="s">
        <v>0</v>
      </c>
      <c r="B4" s="286" t="s">
        <v>8</v>
      </c>
      <c r="C4" s="280" t="s">
        <v>126</v>
      </c>
      <c r="D4" s="290" t="s">
        <v>127</v>
      </c>
      <c r="E4" s="290"/>
      <c r="F4" s="290"/>
      <c r="G4" s="290"/>
      <c r="H4" s="290"/>
      <c r="I4" s="290"/>
      <c r="J4" s="290"/>
      <c r="K4" s="290"/>
      <c r="L4" s="290"/>
      <c r="M4" s="290"/>
      <c r="N4" s="290"/>
      <c r="O4" s="290"/>
      <c r="P4" s="290"/>
      <c r="Q4" s="290"/>
      <c r="R4" s="290"/>
      <c r="S4" s="290"/>
    </row>
    <row r="5" spans="1:19" s="2" customFormat="1" ht="99.95" customHeight="1">
      <c r="A5" s="286"/>
      <c r="B5" s="286"/>
      <c r="C5" s="281"/>
      <c r="D5" s="290" t="s">
        <v>64</v>
      </c>
      <c r="E5" s="290"/>
      <c r="F5" s="290"/>
      <c r="G5" s="290" t="s">
        <v>92</v>
      </c>
      <c r="H5" s="290"/>
      <c r="I5" s="290"/>
      <c r="J5" s="290" t="s">
        <v>68</v>
      </c>
      <c r="K5" s="290"/>
      <c r="L5" s="290"/>
      <c r="M5" s="290" t="s">
        <v>69</v>
      </c>
      <c r="N5" s="290"/>
      <c r="O5" s="290"/>
      <c r="P5" s="290" t="s">
        <v>72</v>
      </c>
      <c r="Q5" s="290"/>
      <c r="R5" s="290"/>
      <c r="S5" s="207" t="s">
        <v>60</v>
      </c>
    </row>
    <row r="6" spans="1:19" s="76" customFormat="1" ht="45" customHeight="1">
      <c r="A6" s="286"/>
      <c r="B6" s="286"/>
      <c r="C6" s="282"/>
      <c r="D6" s="207" t="s">
        <v>22</v>
      </c>
      <c r="E6" s="207" t="s">
        <v>93</v>
      </c>
      <c r="F6" s="207" t="s">
        <v>125</v>
      </c>
      <c r="G6" s="207" t="s">
        <v>22</v>
      </c>
      <c r="H6" s="192" t="s">
        <v>93</v>
      </c>
      <c r="I6" s="192" t="s">
        <v>125</v>
      </c>
      <c r="J6" s="192" t="s">
        <v>22</v>
      </c>
      <c r="K6" s="192" t="s">
        <v>93</v>
      </c>
      <c r="L6" s="192" t="s">
        <v>125</v>
      </c>
      <c r="M6" s="192" t="s">
        <v>22</v>
      </c>
      <c r="N6" s="192" t="s">
        <v>93</v>
      </c>
      <c r="O6" s="192" t="s">
        <v>125</v>
      </c>
      <c r="P6" s="192" t="s">
        <v>22</v>
      </c>
      <c r="Q6" s="192" t="s">
        <v>93</v>
      </c>
      <c r="R6" s="192" t="s">
        <v>125</v>
      </c>
      <c r="S6" s="283" t="s">
        <v>131</v>
      </c>
    </row>
    <row r="7" spans="1:19" s="2" customFormat="1" ht="30" customHeight="1">
      <c r="A7" s="286" t="s">
        <v>14</v>
      </c>
      <c r="B7" s="286"/>
      <c r="C7" s="78">
        <f>C8+C11+C12</f>
        <v>157751154</v>
      </c>
      <c r="D7" s="77"/>
      <c r="E7" s="78">
        <f>E8+E11+E12</f>
        <v>4781787</v>
      </c>
      <c r="F7" s="78">
        <f t="shared" ref="F7:R7" si="0">F8+F11+F12</f>
        <v>2916891</v>
      </c>
      <c r="G7" s="78"/>
      <c r="H7" s="78">
        <v>4781787</v>
      </c>
      <c r="I7" s="78">
        <f t="shared" si="0"/>
        <v>20083505</v>
      </c>
      <c r="J7" s="78"/>
      <c r="K7" s="78">
        <v>4781787</v>
      </c>
      <c r="L7" s="78">
        <f t="shared" si="0"/>
        <v>73161342</v>
      </c>
      <c r="M7" s="78"/>
      <c r="N7" s="78">
        <v>4781787</v>
      </c>
      <c r="O7" s="78">
        <f t="shared" si="0"/>
        <v>55946908</v>
      </c>
      <c r="P7" s="78"/>
      <c r="Q7" s="78">
        <v>4781787</v>
      </c>
      <c r="R7" s="78">
        <f t="shared" si="0"/>
        <v>5642508</v>
      </c>
      <c r="S7" s="284"/>
    </row>
    <row r="8" spans="1:19" s="2" customFormat="1" ht="39.950000000000003" customHeight="1">
      <c r="A8" s="3">
        <v>1</v>
      </c>
      <c r="B8" s="210" t="s">
        <v>124</v>
      </c>
      <c r="C8" s="78">
        <f>C9+C10</f>
        <v>145261568</v>
      </c>
      <c r="D8" s="79"/>
      <c r="E8" s="78">
        <f>E9+E10</f>
        <v>4403200</v>
      </c>
      <c r="F8" s="78">
        <f t="shared" ref="F8:R8" si="1">F9+F10</f>
        <v>2685952</v>
      </c>
      <c r="G8" s="78"/>
      <c r="H8" s="78">
        <v>4403200</v>
      </c>
      <c r="I8" s="78">
        <f t="shared" si="1"/>
        <v>18493440</v>
      </c>
      <c r="J8" s="78"/>
      <c r="K8" s="78">
        <v>4403200</v>
      </c>
      <c r="L8" s="78">
        <f t="shared" si="1"/>
        <v>67368960</v>
      </c>
      <c r="M8" s="78"/>
      <c r="N8" s="78">
        <v>4403200</v>
      </c>
      <c r="O8" s="78">
        <f t="shared" si="1"/>
        <v>51517440</v>
      </c>
      <c r="P8" s="78"/>
      <c r="Q8" s="78">
        <v>4403200</v>
      </c>
      <c r="R8" s="78">
        <f t="shared" si="1"/>
        <v>5195776</v>
      </c>
      <c r="S8" s="284"/>
    </row>
    <row r="9" spans="1:19" s="2" customFormat="1" ht="30" customHeight="1">
      <c r="A9" s="5" t="str">
        <f>'[1]Bieu 03aCTV'!A12</f>
        <v xml:space="preserve"> -</v>
      </c>
      <c r="B9" s="80" t="s">
        <v>86</v>
      </c>
      <c r="C9" s="224">
        <f>F9+I9+L9+O9+R9</f>
        <v>93625620</v>
      </c>
      <c r="D9" s="81">
        <f>'Bieu 01'!$G$8</f>
        <v>0.61</v>
      </c>
      <c r="E9" s="82">
        <f>'Bieu 02aĐG '!H8</f>
        <v>2838000</v>
      </c>
      <c r="F9" s="82">
        <f>ROUND(E9*D9,0)</f>
        <v>1731180</v>
      </c>
      <c r="G9" s="83">
        <v>4.2</v>
      </c>
      <c r="H9" s="82">
        <v>2838000</v>
      </c>
      <c r="I9" s="82">
        <f t="shared" ref="I9:I14" si="2">ROUND(H9*G9,0)</f>
        <v>11919600</v>
      </c>
      <c r="J9" s="83">
        <v>15.3</v>
      </c>
      <c r="K9" s="82">
        <v>2838000</v>
      </c>
      <c r="L9" s="82">
        <f t="shared" ref="L9:L14" si="3">ROUND(K9*J9,0)</f>
        <v>43421400</v>
      </c>
      <c r="M9" s="83">
        <v>11.700000000000001</v>
      </c>
      <c r="N9" s="82">
        <v>2838000</v>
      </c>
      <c r="O9" s="82">
        <f t="shared" ref="O9:O14" si="4">ROUND(N9*M9,0)</f>
        <v>33204600</v>
      </c>
      <c r="P9" s="84">
        <v>1.18</v>
      </c>
      <c r="Q9" s="82">
        <v>2838000</v>
      </c>
      <c r="R9" s="82">
        <f t="shared" ref="R9:R14" si="5">ROUND(Q9*P9,0)</f>
        <v>3348840</v>
      </c>
      <c r="S9" s="284"/>
    </row>
    <row r="10" spans="1:19" s="2" customFormat="1" ht="30" customHeight="1">
      <c r="A10" s="5" t="str">
        <f>'[1]Bieu 03aCTV'!A14</f>
        <v xml:space="preserve"> -</v>
      </c>
      <c r="B10" s="80" t="str">
        <f>'[1]Bieu 03aCTV'!B14</f>
        <v>Bảo vệ rừng trồng</v>
      </c>
      <c r="C10" s="224">
        <f t="shared" ref="C10:C14" si="6">F10+I10+L10+O10+R10</f>
        <v>51635948</v>
      </c>
      <c r="D10" s="81">
        <f>'Bieu 01'!$G$8</f>
        <v>0.61</v>
      </c>
      <c r="E10" s="82">
        <f>'Bieu 02aĐG '!H9</f>
        <v>1565200</v>
      </c>
      <c r="F10" s="82">
        <f t="shared" ref="F10:F13" si="7">ROUND(E10*D10,0)</f>
        <v>954772</v>
      </c>
      <c r="G10" s="83">
        <v>4.2</v>
      </c>
      <c r="H10" s="82">
        <v>1565200</v>
      </c>
      <c r="I10" s="82">
        <f t="shared" si="2"/>
        <v>6573840</v>
      </c>
      <c r="J10" s="83">
        <v>15.3</v>
      </c>
      <c r="K10" s="82">
        <v>1565200</v>
      </c>
      <c r="L10" s="82">
        <f t="shared" si="3"/>
        <v>23947560</v>
      </c>
      <c r="M10" s="83">
        <v>11.700000000000001</v>
      </c>
      <c r="N10" s="82">
        <v>1565200</v>
      </c>
      <c r="O10" s="82">
        <f t="shared" si="4"/>
        <v>18312840</v>
      </c>
      <c r="P10" s="84">
        <v>1.18</v>
      </c>
      <c r="Q10" s="82">
        <v>1565200</v>
      </c>
      <c r="R10" s="82">
        <f t="shared" si="5"/>
        <v>1846936</v>
      </c>
      <c r="S10" s="284"/>
    </row>
    <row r="11" spans="1:19" s="1" customFormat="1" ht="30" customHeight="1">
      <c r="A11" s="3">
        <v>2</v>
      </c>
      <c r="B11" s="88" t="s">
        <v>28</v>
      </c>
      <c r="C11" s="225">
        <f t="shared" si="6"/>
        <v>4357847</v>
      </c>
      <c r="D11" s="181">
        <f>'Bieu 01'!$G$8</f>
        <v>0.61</v>
      </c>
      <c r="E11" s="85">
        <f>'Bieu 02aĐG '!H10</f>
        <v>132096</v>
      </c>
      <c r="F11" s="85">
        <f t="shared" si="7"/>
        <v>80579</v>
      </c>
      <c r="G11" s="86">
        <v>4.2</v>
      </c>
      <c r="H11" s="85">
        <v>132096</v>
      </c>
      <c r="I11" s="85">
        <f t="shared" si="2"/>
        <v>554803</v>
      </c>
      <c r="J11" s="86">
        <v>15.3</v>
      </c>
      <c r="K11" s="85">
        <v>132096</v>
      </c>
      <c r="L11" s="85">
        <f t="shared" si="3"/>
        <v>2021069</v>
      </c>
      <c r="M11" s="86">
        <v>11.700000000000001</v>
      </c>
      <c r="N11" s="85">
        <v>132096</v>
      </c>
      <c r="O11" s="85">
        <f t="shared" si="4"/>
        <v>1545523</v>
      </c>
      <c r="P11" s="87">
        <v>1.18</v>
      </c>
      <c r="Q11" s="85">
        <v>132096</v>
      </c>
      <c r="R11" s="85">
        <f t="shared" si="5"/>
        <v>155873</v>
      </c>
      <c r="S11" s="284"/>
    </row>
    <row r="12" spans="1:19" s="1" customFormat="1" ht="30" customHeight="1">
      <c r="A12" s="3">
        <v>3</v>
      </c>
      <c r="B12" s="88" t="s">
        <v>43</v>
      </c>
      <c r="C12" s="85">
        <f>C13+C14</f>
        <v>8131739</v>
      </c>
      <c r="D12" s="77"/>
      <c r="E12" s="85">
        <f>E13+E14</f>
        <v>246491</v>
      </c>
      <c r="F12" s="85">
        <f t="shared" ref="F12:R12" si="8">F13+F14</f>
        <v>150360</v>
      </c>
      <c r="G12" s="86">
        <v>4.2</v>
      </c>
      <c r="H12" s="85">
        <v>246491</v>
      </c>
      <c r="I12" s="85">
        <f t="shared" si="8"/>
        <v>1035262</v>
      </c>
      <c r="J12" s="86"/>
      <c r="K12" s="85">
        <v>246491</v>
      </c>
      <c r="L12" s="85">
        <f t="shared" si="8"/>
        <v>3771313</v>
      </c>
      <c r="M12" s="86"/>
      <c r="N12" s="85">
        <v>246491</v>
      </c>
      <c r="O12" s="85">
        <f t="shared" si="8"/>
        <v>2883945</v>
      </c>
      <c r="P12" s="87"/>
      <c r="Q12" s="85">
        <v>246491</v>
      </c>
      <c r="R12" s="85">
        <f t="shared" si="8"/>
        <v>290859</v>
      </c>
      <c r="S12" s="284"/>
    </row>
    <row r="13" spans="1:19" s="2" customFormat="1" ht="39.950000000000003" customHeight="1">
      <c r="A13" s="92" t="s">
        <v>41</v>
      </c>
      <c r="B13" s="93" t="s">
        <v>94</v>
      </c>
      <c r="C13" s="224">
        <f t="shared" si="6"/>
        <v>3773892</v>
      </c>
      <c r="D13" s="81">
        <f>'Bieu 01'!$G$8</f>
        <v>0.61</v>
      </c>
      <c r="E13" s="82">
        <f>'Bieu 02aĐG '!H12</f>
        <v>114395</v>
      </c>
      <c r="F13" s="82">
        <f t="shared" si="7"/>
        <v>69781</v>
      </c>
      <c r="G13" s="83">
        <v>4.2</v>
      </c>
      <c r="H13" s="82">
        <v>114395</v>
      </c>
      <c r="I13" s="82">
        <f t="shared" si="2"/>
        <v>480459</v>
      </c>
      <c r="J13" s="83">
        <v>15.3</v>
      </c>
      <c r="K13" s="82">
        <v>114395</v>
      </c>
      <c r="L13" s="82">
        <f t="shared" si="3"/>
        <v>1750244</v>
      </c>
      <c r="M13" s="83">
        <v>11.700000000000001</v>
      </c>
      <c r="N13" s="82">
        <v>114395</v>
      </c>
      <c r="O13" s="82">
        <f t="shared" si="4"/>
        <v>1338422</v>
      </c>
      <c r="P13" s="84">
        <v>1.18</v>
      </c>
      <c r="Q13" s="82">
        <v>114395</v>
      </c>
      <c r="R13" s="82">
        <f t="shared" si="5"/>
        <v>134986</v>
      </c>
      <c r="S13" s="284"/>
    </row>
    <row r="14" spans="1:19" s="2" customFormat="1" ht="39.950000000000003" customHeight="1">
      <c r="A14" s="92" t="s">
        <v>41</v>
      </c>
      <c r="B14" s="93" t="s">
        <v>45</v>
      </c>
      <c r="C14" s="224">
        <f t="shared" si="6"/>
        <v>4357847</v>
      </c>
      <c r="D14" s="81">
        <f>'Bieu 01'!$G$8</f>
        <v>0.61</v>
      </c>
      <c r="E14" s="82">
        <f>'Bieu 02aĐG '!H13</f>
        <v>132096</v>
      </c>
      <c r="F14" s="82">
        <f>ROUND(E14*D14,0)</f>
        <v>80579</v>
      </c>
      <c r="G14" s="83">
        <v>4.2</v>
      </c>
      <c r="H14" s="82">
        <v>132096</v>
      </c>
      <c r="I14" s="82">
        <f t="shared" si="2"/>
        <v>554803</v>
      </c>
      <c r="J14" s="83">
        <v>15.3</v>
      </c>
      <c r="K14" s="82">
        <v>132096</v>
      </c>
      <c r="L14" s="82">
        <f t="shared" si="3"/>
        <v>2021069</v>
      </c>
      <c r="M14" s="83">
        <v>11.700000000000001</v>
      </c>
      <c r="N14" s="82">
        <v>132096</v>
      </c>
      <c r="O14" s="82">
        <f t="shared" si="4"/>
        <v>1545523</v>
      </c>
      <c r="P14" s="84">
        <v>1.18</v>
      </c>
      <c r="Q14" s="82">
        <v>132096</v>
      </c>
      <c r="R14" s="82">
        <f t="shared" si="5"/>
        <v>155873</v>
      </c>
      <c r="S14" s="285"/>
    </row>
    <row r="15" spans="1:19" s="27" customFormat="1" ht="15">
      <c r="C15" s="90"/>
      <c r="D15" s="89"/>
      <c r="E15" s="90"/>
      <c r="F15" s="90"/>
      <c r="G15" s="91"/>
      <c r="H15" s="90"/>
      <c r="I15" s="90"/>
      <c r="J15" s="91"/>
      <c r="K15" s="90"/>
      <c r="L15" s="90"/>
      <c r="M15" s="91"/>
      <c r="N15" s="90"/>
      <c r="O15" s="90"/>
      <c r="P15" s="91"/>
      <c r="Q15" s="90"/>
      <c r="R15" s="90"/>
    </row>
    <row r="16" spans="1:19" s="27" customFormat="1" ht="15">
      <c r="C16" s="90"/>
      <c r="D16" s="89"/>
      <c r="E16" s="90"/>
      <c r="F16" s="90"/>
      <c r="G16" s="91"/>
      <c r="H16" s="90"/>
      <c r="I16" s="90"/>
      <c r="J16" s="91"/>
      <c r="K16" s="90"/>
      <c r="L16" s="90"/>
      <c r="M16" s="91"/>
      <c r="N16" s="90"/>
      <c r="O16" s="90"/>
      <c r="P16" s="91"/>
      <c r="Q16" s="90"/>
      <c r="R16" s="90"/>
    </row>
    <row r="17" spans="1:7">
      <c r="A17" s="40"/>
      <c r="B17" s="40"/>
      <c r="C17" s="153"/>
      <c r="D17" s="152"/>
      <c r="E17" s="153"/>
      <c r="F17" s="153"/>
      <c r="G17" s="154"/>
    </row>
    <row r="18" spans="1:7">
      <c r="A18" s="40"/>
      <c r="B18" s="40"/>
      <c r="C18" s="153"/>
      <c r="D18" s="152"/>
      <c r="E18" s="153"/>
      <c r="F18" s="153"/>
      <c r="G18" s="154"/>
    </row>
    <row r="19" spans="1:7">
      <c r="A19" s="40"/>
      <c r="B19" s="40"/>
      <c r="C19" s="153"/>
      <c r="D19" s="152"/>
      <c r="E19" s="153"/>
      <c r="F19" s="153"/>
      <c r="G19" s="154"/>
    </row>
    <row r="20" spans="1:7">
      <c r="A20" s="40"/>
      <c r="B20" s="40"/>
      <c r="C20" s="153"/>
      <c r="D20" s="152"/>
      <c r="E20" s="153"/>
      <c r="F20" s="153"/>
      <c r="G20" s="154"/>
    </row>
    <row r="21" spans="1:7">
      <c r="A21" s="40"/>
      <c r="B21" s="40"/>
      <c r="C21" s="153"/>
      <c r="D21" s="152"/>
      <c r="E21" s="153"/>
      <c r="F21" s="153"/>
      <c r="G21" s="154"/>
    </row>
    <row r="22" spans="1:7">
      <c r="A22" s="40"/>
      <c r="B22" s="40"/>
      <c r="C22" s="153"/>
      <c r="D22" s="152"/>
      <c r="E22" s="153"/>
      <c r="F22" s="153"/>
      <c r="G22" s="154"/>
    </row>
    <row r="23" spans="1:7">
      <c r="A23" s="40"/>
      <c r="B23" s="40"/>
      <c r="C23" s="153"/>
      <c r="D23" s="152"/>
      <c r="E23" s="153"/>
      <c r="F23" s="153"/>
      <c r="G23" s="154"/>
    </row>
    <row r="24" spans="1:7">
      <c r="A24" s="40"/>
      <c r="B24" s="40"/>
      <c r="C24" s="153"/>
      <c r="D24" s="152"/>
      <c r="E24" s="153"/>
      <c r="F24" s="153"/>
      <c r="G24" s="154"/>
    </row>
    <row r="25" spans="1:7">
      <c r="A25" s="40"/>
      <c r="B25" s="40"/>
      <c r="C25" s="153"/>
      <c r="D25" s="152"/>
      <c r="E25" s="153"/>
      <c r="F25" s="153"/>
      <c r="G25" s="154"/>
    </row>
    <row r="26" spans="1:7">
      <c r="A26" s="40"/>
      <c r="B26" s="40"/>
      <c r="C26" s="153"/>
      <c r="D26" s="152"/>
      <c r="E26" s="153"/>
      <c r="F26" s="153"/>
      <c r="G26" s="154"/>
    </row>
    <row r="27" spans="1:7">
      <c r="A27" s="40"/>
      <c r="B27" s="40"/>
      <c r="C27" s="153"/>
      <c r="D27" s="152"/>
      <c r="E27" s="153"/>
      <c r="F27" s="153"/>
      <c r="G27" s="154"/>
    </row>
    <row r="28" spans="1:7">
      <c r="A28" s="40"/>
      <c r="B28" s="40"/>
      <c r="C28" s="153"/>
      <c r="D28" s="152"/>
      <c r="E28" s="153"/>
      <c r="F28" s="153"/>
      <c r="G28" s="154"/>
    </row>
    <row r="29" spans="1:7">
      <c r="A29" s="40"/>
      <c r="B29" s="40"/>
      <c r="C29" s="153"/>
      <c r="D29" s="152"/>
      <c r="E29" s="153"/>
      <c r="F29" s="153"/>
      <c r="G29" s="154"/>
    </row>
    <row r="30" spans="1:7">
      <c r="A30" s="40"/>
      <c r="B30" s="40"/>
      <c r="C30" s="153"/>
      <c r="D30" s="152"/>
      <c r="E30" s="153"/>
      <c r="F30" s="153"/>
      <c r="G30" s="154"/>
    </row>
    <row r="31" spans="1:7">
      <c r="A31" s="40"/>
      <c r="B31" s="40"/>
      <c r="C31" s="153"/>
      <c r="D31" s="152"/>
      <c r="E31" s="153"/>
      <c r="F31" s="153"/>
      <c r="G31" s="154"/>
    </row>
    <row r="32" spans="1:7">
      <c r="A32" s="40"/>
      <c r="B32" s="40"/>
      <c r="C32" s="153"/>
      <c r="D32" s="152"/>
      <c r="E32" s="153"/>
      <c r="F32" s="153"/>
      <c r="G32" s="154"/>
    </row>
    <row r="33" spans="1:7">
      <c r="A33" s="40"/>
      <c r="B33" s="40"/>
      <c r="C33" s="153"/>
      <c r="D33" s="152"/>
      <c r="E33" s="153"/>
      <c r="F33" s="153"/>
      <c r="G33" s="154"/>
    </row>
    <row r="34" spans="1:7">
      <c r="A34" s="40"/>
      <c r="B34" s="40"/>
      <c r="C34" s="153"/>
      <c r="D34" s="152"/>
      <c r="E34" s="153"/>
      <c r="F34" s="153"/>
      <c r="G34" s="154"/>
    </row>
    <row r="35" spans="1:7">
      <c r="A35" s="40"/>
      <c r="B35" s="40"/>
      <c r="C35" s="153"/>
      <c r="D35" s="152"/>
      <c r="E35" s="153"/>
      <c r="F35" s="153"/>
      <c r="G35" s="154"/>
    </row>
    <row r="36" spans="1:7">
      <c r="A36" s="40"/>
      <c r="B36" s="40"/>
      <c r="C36" s="153"/>
      <c r="D36" s="152"/>
      <c r="E36" s="153"/>
      <c r="F36" s="153"/>
      <c r="G36" s="154"/>
    </row>
    <row r="37" spans="1:7">
      <c r="A37" s="40"/>
      <c r="B37" s="40"/>
      <c r="C37" s="153"/>
      <c r="D37" s="152"/>
      <c r="E37" s="153"/>
      <c r="F37" s="153"/>
      <c r="G37" s="154"/>
    </row>
    <row r="38" spans="1:7">
      <c r="A38" s="40"/>
      <c r="B38" s="40"/>
      <c r="C38" s="153"/>
      <c r="D38" s="152"/>
      <c r="E38" s="153"/>
      <c r="F38" s="153"/>
      <c r="G38" s="154"/>
    </row>
    <row r="39" spans="1:7">
      <c r="A39" s="40"/>
      <c r="B39" s="40"/>
      <c r="C39" s="153"/>
      <c r="D39" s="152"/>
      <c r="E39" s="153"/>
      <c r="F39" s="153"/>
      <c r="G39" s="154"/>
    </row>
    <row r="40" spans="1:7">
      <c r="A40" s="40"/>
      <c r="B40" s="40"/>
      <c r="C40" s="153"/>
      <c r="D40" s="152"/>
      <c r="E40" s="153"/>
      <c r="F40" s="153"/>
      <c r="G40" s="154"/>
    </row>
    <row r="41" spans="1:7">
      <c r="A41" s="40"/>
      <c r="B41" s="40"/>
      <c r="C41" s="153"/>
      <c r="D41" s="152"/>
      <c r="E41" s="153"/>
      <c r="F41" s="153"/>
      <c r="G41" s="154"/>
    </row>
    <row r="42" spans="1:7">
      <c r="A42" s="40"/>
      <c r="B42" s="40"/>
      <c r="C42" s="153"/>
      <c r="D42" s="152"/>
      <c r="E42" s="153"/>
      <c r="F42" s="153"/>
      <c r="G42" s="154"/>
    </row>
    <row r="43" spans="1:7">
      <c r="A43" s="40"/>
      <c r="B43" s="40"/>
      <c r="C43" s="153"/>
      <c r="D43" s="152"/>
      <c r="E43" s="153"/>
      <c r="F43" s="153"/>
      <c r="G43" s="154"/>
    </row>
    <row r="44" spans="1:7">
      <c r="A44" s="40"/>
      <c r="B44" s="40"/>
      <c r="C44" s="153"/>
      <c r="D44" s="152"/>
      <c r="E44" s="153"/>
      <c r="F44" s="153"/>
      <c r="G44" s="154"/>
    </row>
  </sheetData>
  <mergeCells count="13">
    <mergeCell ref="C4:C6"/>
    <mergeCell ref="S6:S14"/>
    <mergeCell ref="A7:B7"/>
    <mergeCell ref="A1:B1"/>
    <mergeCell ref="A2:R2"/>
    <mergeCell ref="A4:A6"/>
    <mergeCell ref="B4:B6"/>
    <mergeCell ref="D5:F5"/>
    <mergeCell ref="G5:I5"/>
    <mergeCell ref="J5:L5"/>
    <mergeCell ref="M5:O5"/>
    <mergeCell ref="P5:R5"/>
    <mergeCell ref="D4:S4"/>
  </mergeCells>
  <pageMargins left="0.51181102362204722" right="0.35433070866141736" top="0.74803149606299213" bottom="0.74803149606299213" header="0.74803149606299213" footer="0.74803149606299213"/>
  <pageSetup paperSize="9" scale="7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E12"/>
  <sheetViews>
    <sheetView zoomScaleNormal="100" workbookViewId="0">
      <selection activeCell="B10" sqref="B10:B14"/>
    </sheetView>
  </sheetViews>
  <sheetFormatPr defaultRowHeight="15"/>
  <cols>
    <col min="1" max="1" width="5.625" style="110" customWidth="1"/>
    <col min="2" max="2" width="37.625" style="27" customWidth="1"/>
    <col min="3" max="3" width="9.625" style="27" customWidth="1"/>
    <col min="4" max="4" width="15.625" style="27" customWidth="1"/>
    <col min="5" max="5" width="16.25" style="27" customWidth="1"/>
    <col min="6" max="16384" width="9" style="27"/>
  </cols>
  <sheetData>
    <row r="1" spans="1:5" s="40" customFormat="1" ht="20.100000000000001" customHeight="1">
      <c r="A1" s="291" t="s">
        <v>36</v>
      </c>
      <c r="B1" s="291"/>
      <c r="C1" s="52"/>
      <c r="D1" s="52"/>
      <c r="E1" s="52"/>
    </row>
    <row r="2" spans="1:5" s="40" customFormat="1" ht="35.1" customHeight="1">
      <c r="A2" s="254" t="s">
        <v>110</v>
      </c>
      <c r="B2" s="254"/>
      <c r="C2" s="254"/>
      <c r="D2" s="254"/>
      <c r="E2" s="254"/>
    </row>
    <row r="3" spans="1:5" s="40" customFormat="1" ht="30" customHeight="1">
      <c r="A3" s="263" t="s">
        <v>37</v>
      </c>
      <c r="B3" s="263"/>
      <c r="C3" s="263"/>
      <c r="D3" s="263"/>
      <c r="E3" s="263"/>
    </row>
    <row r="4" spans="1:5" ht="15" customHeight="1">
      <c r="A4" s="292"/>
      <c r="B4" s="292"/>
      <c r="C4" s="292"/>
      <c r="D4" s="292"/>
      <c r="E4" s="292"/>
    </row>
    <row r="5" spans="1:5" ht="39.950000000000003" customHeight="1">
      <c r="A5" s="200" t="s">
        <v>0</v>
      </c>
      <c r="B5" s="200" t="s">
        <v>8</v>
      </c>
      <c r="C5" s="200" t="s">
        <v>100</v>
      </c>
      <c r="D5" s="200" t="s">
        <v>129</v>
      </c>
      <c r="E5" s="200" t="s">
        <v>125</v>
      </c>
    </row>
    <row r="6" spans="1:5" s="109" customFormat="1" ht="30" customHeight="1">
      <c r="A6" s="257" t="s">
        <v>14</v>
      </c>
      <c r="B6" s="259"/>
      <c r="C6" s="107"/>
      <c r="D6" s="95">
        <f>D7+D9+D10</f>
        <v>1699776</v>
      </c>
      <c r="E6" s="108">
        <f>E7+E9+E10</f>
        <v>8413891</v>
      </c>
    </row>
    <row r="7" spans="1:5" s="97" customFormat="1" ht="30" customHeight="1">
      <c r="A7" s="199">
        <v>1</v>
      </c>
      <c r="B7" s="22" t="s">
        <v>124</v>
      </c>
      <c r="C7" s="94"/>
      <c r="D7" s="95">
        <f>'Bieu 2bĐG'!H7</f>
        <v>1565200</v>
      </c>
      <c r="E7" s="96">
        <f>E8</f>
        <v>7747740</v>
      </c>
    </row>
    <row r="8" spans="1:5" s="47" customFormat="1" ht="30" customHeight="1">
      <c r="A8" s="30" t="s">
        <v>41</v>
      </c>
      <c r="B8" s="69" t="s">
        <v>84</v>
      </c>
      <c r="C8" s="98">
        <f>'Bieu 01'!G22</f>
        <v>4.9499999999999993</v>
      </c>
      <c r="D8" s="99">
        <f>'Bieu 2bĐG'!H8</f>
        <v>1565200</v>
      </c>
      <c r="E8" s="100">
        <f>ROUND(C8*D8,0)</f>
        <v>7747740</v>
      </c>
    </row>
    <row r="9" spans="1:5" s="103" customFormat="1" ht="30" customHeight="1">
      <c r="A9" s="199">
        <v>2</v>
      </c>
      <c r="B9" s="94" t="s">
        <v>28</v>
      </c>
      <c r="C9" s="101">
        <v>4.9499999999999993</v>
      </c>
      <c r="D9" s="95">
        <f>'Bieu 2bĐG'!H9</f>
        <v>46956</v>
      </c>
      <c r="E9" s="102">
        <f>ROUND(C9*D9,0)</f>
        <v>232432</v>
      </c>
    </row>
    <row r="10" spans="1:5" s="103" customFormat="1" ht="30" customHeight="1">
      <c r="A10" s="199">
        <v>3</v>
      </c>
      <c r="B10" s="94" t="s">
        <v>43</v>
      </c>
      <c r="C10" s="101"/>
      <c r="D10" s="95">
        <f>'Bieu 2bĐG'!H10</f>
        <v>87620</v>
      </c>
      <c r="E10" s="96">
        <f t="shared" ref="E10" si="0">SUM(E11:E12)</f>
        <v>433719</v>
      </c>
    </row>
    <row r="11" spans="1:5" s="47" customFormat="1" ht="39.950000000000003" customHeight="1">
      <c r="A11" s="204" t="s">
        <v>41</v>
      </c>
      <c r="B11" s="104" t="s">
        <v>55</v>
      </c>
      <c r="C11" s="98">
        <v>4.9499999999999993</v>
      </c>
      <c r="D11" s="99">
        <f>'Bieu 2bĐG'!H11</f>
        <v>40664</v>
      </c>
      <c r="E11" s="100">
        <f>ROUND(C11*D11,0)</f>
        <v>201287</v>
      </c>
    </row>
    <row r="12" spans="1:5" s="47" customFormat="1" ht="39.950000000000003" customHeight="1">
      <c r="A12" s="204" t="s">
        <v>41</v>
      </c>
      <c r="B12" s="105" t="s">
        <v>45</v>
      </c>
      <c r="C12" s="106">
        <v>4.9499999999999993</v>
      </c>
      <c r="D12" s="99">
        <f>'Bieu 2bĐG'!H12</f>
        <v>46956</v>
      </c>
      <c r="E12" s="100">
        <f>ROUND(C12*D12,0)</f>
        <v>232432</v>
      </c>
    </row>
  </sheetData>
  <mergeCells count="5">
    <mergeCell ref="A6:B6"/>
    <mergeCell ref="A3:E3"/>
    <mergeCell ref="A1:B1"/>
    <mergeCell ref="A2:E2"/>
    <mergeCell ref="A4:E4"/>
  </mergeCells>
  <pageMargins left="0.78740157480314965" right="0.39370078740157483" top="0.74803149606299213" bottom="0.74803149606299213" header="0.74803149606299213" footer="0.7480314960629921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U44"/>
  <sheetViews>
    <sheetView zoomScaleNormal="100" workbookViewId="0">
      <selection activeCell="B10" sqref="B10:B14"/>
    </sheetView>
  </sheetViews>
  <sheetFormatPr defaultRowHeight="12"/>
  <cols>
    <col min="1" max="1" width="3.625" style="44" customWidth="1"/>
    <col min="2" max="2" width="20.625" style="43" customWidth="1"/>
    <col min="3" max="3" width="8.625" style="212" customWidth="1"/>
    <col min="4" max="4" width="7.125" style="45" customWidth="1"/>
    <col min="5" max="5" width="8.625" style="45" customWidth="1"/>
    <col min="6" max="6" width="8.625" style="43" customWidth="1"/>
    <col min="7" max="7" width="7.125" style="43" customWidth="1"/>
    <col min="8" max="9" width="8.625" style="43" customWidth="1"/>
    <col min="10" max="10" width="7.125" style="43" customWidth="1"/>
    <col min="11" max="12" width="8.625" style="43" customWidth="1"/>
    <col min="13" max="13" width="7.125" style="43" customWidth="1"/>
    <col min="14" max="15" width="8.625" style="43" customWidth="1"/>
    <col min="16" max="16" width="7.125" style="43" customWidth="1"/>
    <col min="17" max="18" width="8.625" style="43" customWidth="1"/>
    <col min="19" max="19" width="7.125" style="43" customWidth="1"/>
    <col min="20" max="21" width="8.625" style="43" customWidth="1"/>
    <col min="22" max="16384" width="9" style="43"/>
  </cols>
  <sheetData>
    <row r="1" spans="1:21" s="40" customFormat="1" ht="20.100000000000001" customHeight="1">
      <c r="A1" s="291" t="s">
        <v>97</v>
      </c>
      <c r="B1" s="291"/>
      <c r="C1" s="211"/>
      <c r="D1" s="155"/>
      <c r="E1" s="155"/>
    </row>
    <row r="2" spans="1:21" s="40" customFormat="1" ht="24.95" customHeight="1">
      <c r="A2" s="254" t="s">
        <v>98</v>
      </c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  <c r="P2" s="254"/>
      <c r="Q2" s="254"/>
      <c r="R2" s="254"/>
      <c r="S2" s="254"/>
      <c r="T2" s="254"/>
      <c r="U2" s="254"/>
    </row>
    <row r="3" spans="1:21" s="2" customFormat="1" ht="15" customHeight="1">
      <c r="A3" s="295"/>
      <c r="B3" s="295"/>
      <c r="C3" s="295"/>
      <c r="D3" s="295"/>
      <c r="E3" s="295"/>
      <c r="F3" s="295"/>
      <c r="G3" s="295"/>
      <c r="H3" s="295"/>
      <c r="I3" s="295"/>
      <c r="J3" s="111"/>
      <c r="K3" s="111"/>
      <c r="L3" s="111"/>
    </row>
    <row r="4" spans="1:21" s="2" customFormat="1" ht="24.95" customHeight="1">
      <c r="A4" s="297" t="s">
        <v>0</v>
      </c>
      <c r="B4" s="297" t="s">
        <v>8</v>
      </c>
      <c r="C4" s="297" t="s">
        <v>126</v>
      </c>
      <c r="D4" s="293" t="s">
        <v>91</v>
      </c>
      <c r="E4" s="300"/>
      <c r="F4" s="300"/>
      <c r="G4" s="300"/>
      <c r="H4" s="300"/>
      <c r="I4" s="300"/>
      <c r="J4" s="300"/>
      <c r="K4" s="300"/>
      <c r="L4" s="300"/>
      <c r="M4" s="300"/>
      <c r="N4" s="300"/>
      <c r="O4" s="300"/>
      <c r="P4" s="300"/>
      <c r="Q4" s="300"/>
      <c r="R4" s="300"/>
      <c r="S4" s="300"/>
      <c r="T4" s="300"/>
      <c r="U4" s="294"/>
    </row>
    <row r="5" spans="1:21" s="2" customFormat="1" ht="45" customHeight="1">
      <c r="A5" s="298"/>
      <c r="B5" s="298"/>
      <c r="C5" s="298"/>
      <c r="D5" s="296" t="s">
        <v>47</v>
      </c>
      <c r="E5" s="297"/>
      <c r="F5" s="297"/>
      <c r="G5" s="297" t="s">
        <v>48</v>
      </c>
      <c r="H5" s="297"/>
      <c r="I5" s="297"/>
      <c r="J5" s="297" t="s">
        <v>49</v>
      </c>
      <c r="K5" s="297"/>
      <c r="L5" s="297"/>
      <c r="M5" s="297" t="s">
        <v>50</v>
      </c>
      <c r="N5" s="297"/>
      <c r="O5" s="297"/>
      <c r="P5" s="297" t="s">
        <v>51</v>
      </c>
      <c r="Q5" s="297"/>
      <c r="R5" s="297"/>
      <c r="S5" s="297" t="s">
        <v>52</v>
      </c>
      <c r="T5" s="297"/>
      <c r="U5" s="297"/>
    </row>
    <row r="6" spans="1:21" s="112" customFormat="1" ht="45" customHeight="1">
      <c r="A6" s="299"/>
      <c r="B6" s="299"/>
      <c r="C6" s="299"/>
      <c r="D6" s="206" t="s">
        <v>22</v>
      </c>
      <c r="E6" s="206" t="s">
        <v>21</v>
      </c>
      <c r="F6" s="207" t="s">
        <v>125</v>
      </c>
      <c r="G6" s="206" t="s">
        <v>22</v>
      </c>
      <c r="H6" s="57" t="s">
        <v>21</v>
      </c>
      <c r="I6" s="192" t="s">
        <v>125</v>
      </c>
      <c r="J6" s="57" t="s">
        <v>22</v>
      </c>
      <c r="K6" s="57" t="s">
        <v>21</v>
      </c>
      <c r="L6" s="192" t="s">
        <v>125</v>
      </c>
      <c r="M6" s="57" t="s">
        <v>22</v>
      </c>
      <c r="N6" s="57" t="s">
        <v>21</v>
      </c>
      <c r="O6" s="192" t="s">
        <v>125</v>
      </c>
      <c r="P6" s="57" t="s">
        <v>22</v>
      </c>
      <c r="Q6" s="57" t="s">
        <v>21</v>
      </c>
      <c r="R6" s="192" t="s">
        <v>125</v>
      </c>
      <c r="S6" s="57" t="s">
        <v>22</v>
      </c>
      <c r="T6" s="57" t="s">
        <v>21</v>
      </c>
      <c r="U6" s="192" t="s">
        <v>125</v>
      </c>
    </row>
    <row r="7" spans="1:21" s="135" customFormat="1" ht="30" customHeight="1">
      <c r="A7" s="293" t="s">
        <v>14</v>
      </c>
      <c r="B7" s="294"/>
      <c r="C7" s="134">
        <f>C8+C10+C11</f>
        <v>58207448</v>
      </c>
      <c r="D7" s="134"/>
      <c r="E7" s="134">
        <f t="shared" ref="E7:U7" si="0">E8+E10+E11</f>
        <v>1699776</v>
      </c>
      <c r="F7" s="134">
        <f>F8+F10+F11</f>
        <v>14652070</v>
      </c>
      <c r="G7" s="134"/>
      <c r="H7" s="134">
        <f t="shared" si="0"/>
        <v>1699776</v>
      </c>
      <c r="I7" s="134">
        <f t="shared" si="0"/>
        <v>12850306</v>
      </c>
      <c r="J7" s="134"/>
      <c r="K7" s="134">
        <f t="shared" si="0"/>
        <v>1699776</v>
      </c>
      <c r="L7" s="134">
        <f t="shared" si="0"/>
        <v>18714535</v>
      </c>
      <c r="M7" s="134"/>
      <c r="N7" s="134">
        <f t="shared" si="0"/>
        <v>1699776</v>
      </c>
      <c r="O7" s="134">
        <f t="shared" si="0"/>
        <v>6459149</v>
      </c>
      <c r="P7" s="134"/>
      <c r="Q7" s="134">
        <f t="shared" si="0"/>
        <v>1699776</v>
      </c>
      <c r="R7" s="134">
        <f t="shared" si="0"/>
        <v>4266439</v>
      </c>
      <c r="S7" s="134"/>
      <c r="T7" s="134">
        <f t="shared" si="0"/>
        <v>790593</v>
      </c>
      <c r="U7" s="134">
        <f t="shared" si="0"/>
        <v>1264949</v>
      </c>
    </row>
    <row r="8" spans="1:21" s="1" customFormat="1" ht="39.950000000000003" customHeight="1">
      <c r="A8" s="3">
        <v>1</v>
      </c>
      <c r="B8" s="210" t="s">
        <v>124</v>
      </c>
      <c r="C8" s="114">
        <f>C9</f>
        <v>53599000</v>
      </c>
      <c r="D8" s="114"/>
      <c r="E8" s="114">
        <f>E9</f>
        <v>1565200</v>
      </c>
      <c r="F8" s="114">
        <f>F9</f>
        <v>13492024</v>
      </c>
      <c r="G8" s="113"/>
      <c r="H8" s="114">
        <f>H9</f>
        <v>1565200</v>
      </c>
      <c r="I8" s="114">
        <f>I9</f>
        <v>11832912</v>
      </c>
      <c r="J8" s="113"/>
      <c r="K8" s="114">
        <f>K9</f>
        <v>1565200</v>
      </c>
      <c r="L8" s="114">
        <f>L9</f>
        <v>17232852</v>
      </c>
      <c r="M8" s="113"/>
      <c r="N8" s="114">
        <f>N9</f>
        <v>1565200</v>
      </c>
      <c r="O8" s="114">
        <f>O9</f>
        <v>5947760</v>
      </c>
      <c r="P8" s="113"/>
      <c r="Q8" s="114">
        <f>Q9</f>
        <v>1565200</v>
      </c>
      <c r="R8" s="114">
        <f>R9</f>
        <v>3928652</v>
      </c>
      <c r="S8" s="113"/>
      <c r="T8" s="114">
        <f>T9</f>
        <v>728000</v>
      </c>
      <c r="U8" s="114">
        <f>U9</f>
        <v>1164800</v>
      </c>
    </row>
    <row r="9" spans="1:21" s="46" customFormat="1" ht="30" customHeight="1">
      <c r="A9" s="48"/>
      <c r="B9" s="115" t="s">
        <v>84</v>
      </c>
      <c r="C9" s="116">
        <f>F9+I9+L9+O9+R9+U9</f>
        <v>53599000</v>
      </c>
      <c r="D9" s="117">
        <v>8.6199999999999992</v>
      </c>
      <c r="E9" s="118">
        <f>'Bieu 2bĐG'!H8</f>
        <v>1565200</v>
      </c>
      <c r="F9" s="116">
        <f>ROUND(D9*E9,0)</f>
        <v>13492024</v>
      </c>
      <c r="G9" s="119">
        <v>7.56</v>
      </c>
      <c r="H9" s="118">
        <f>'Bieu 2bĐG'!H8</f>
        <v>1565200</v>
      </c>
      <c r="I9" s="120">
        <f>ROUND(G9*H9,0)</f>
        <v>11832912</v>
      </c>
      <c r="J9" s="117">
        <v>11.01</v>
      </c>
      <c r="K9" s="118">
        <f>'Bieu 2bĐG'!H8</f>
        <v>1565200</v>
      </c>
      <c r="L9" s="120">
        <f>ROUND(J9*K9,0)</f>
        <v>17232852</v>
      </c>
      <c r="M9" s="121">
        <v>3.8</v>
      </c>
      <c r="N9" s="118">
        <f>'Bieu 2bĐG'!H8</f>
        <v>1565200</v>
      </c>
      <c r="O9" s="118">
        <f>ROUND(M9*N9,0)</f>
        <v>5947760</v>
      </c>
      <c r="P9" s="122">
        <v>2.5099999999999998</v>
      </c>
      <c r="Q9" s="118">
        <f>'Bieu 2bĐG'!H8</f>
        <v>1565200</v>
      </c>
      <c r="R9" s="116">
        <f>ROUND(P9*Q9,0)</f>
        <v>3928652</v>
      </c>
      <c r="S9" s="123">
        <v>1.6</v>
      </c>
      <c r="T9" s="118">
        <f>'Bieu 2cĐG'!H8</f>
        <v>728000</v>
      </c>
      <c r="U9" s="116">
        <f>ROUND(S9*T9,0)</f>
        <v>1164800</v>
      </c>
    </row>
    <row r="10" spans="1:21" s="132" customFormat="1" ht="30" customHeight="1">
      <c r="A10" s="3">
        <v>2</v>
      </c>
      <c r="B10" s="4" t="s">
        <v>28</v>
      </c>
      <c r="C10" s="124">
        <f t="shared" ref="C10:C12" si="1">F10+I10+L10+O10+R10+U10</f>
        <v>1607971</v>
      </c>
      <c r="D10" s="125">
        <v>8.6199999999999992</v>
      </c>
      <c r="E10" s="114">
        <f>'Bieu 2bĐG'!H9</f>
        <v>46956</v>
      </c>
      <c r="F10" s="124">
        <f>ROUND(D10*E10,0)</f>
        <v>404761</v>
      </c>
      <c r="G10" s="126">
        <v>7.56</v>
      </c>
      <c r="H10" s="114">
        <f>'Bieu 2bĐG'!H9</f>
        <v>46956</v>
      </c>
      <c r="I10" s="127">
        <f>ROUND(G10*H10,0)</f>
        <v>354987</v>
      </c>
      <c r="J10" s="125">
        <v>11.01</v>
      </c>
      <c r="K10" s="114">
        <f>'Bieu 2bĐG'!H9</f>
        <v>46956</v>
      </c>
      <c r="L10" s="127">
        <f>ROUND(J10*K10,0)</f>
        <v>516986</v>
      </c>
      <c r="M10" s="128">
        <v>3.8</v>
      </c>
      <c r="N10" s="114">
        <f>'Bieu 2bĐG'!H9</f>
        <v>46956</v>
      </c>
      <c r="O10" s="129">
        <f>ROUND(M10*N10,0)</f>
        <v>178433</v>
      </c>
      <c r="P10" s="130">
        <v>2.5099999999999998</v>
      </c>
      <c r="Q10" s="114">
        <f>'Bieu 2bĐG'!H9</f>
        <v>46956</v>
      </c>
      <c r="R10" s="124">
        <f>ROUND(P10*Q10,0)</f>
        <v>117860</v>
      </c>
      <c r="S10" s="131">
        <v>1.6</v>
      </c>
      <c r="T10" s="114">
        <f>'Bieu 2cĐG'!H9</f>
        <v>21840</v>
      </c>
      <c r="U10" s="124">
        <f>ROUND(S10*T10,0)</f>
        <v>34944</v>
      </c>
    </row>
    <row r="11" spans="1:21" s="132" customFormat="1" ht="30" customHeight="1">
      <c r="A11" s="3">
        <v>3</v>
      </c>
      <c r="B11" s="4" t="s">
        <v>43</v>
      </c>
      <c r="C11" s="124">
        <f t="shared" si="1"/>
        <v>3000477</v>
      </c>
      <c r="D11" s="125"/>
      <c r="E11" s="114">
        <f>SUM(E12:E13)</f>
        <v>87620</v>
      </c>
      <c r="F11" s="114">
        <f t="shared" ref="F11:U11" si="2">SUM(F12:F13)</f>
        <v>755285</v>
      </c>
      <c r="G11" s="114"/>
      <c r="H11" s="114">
        <f t="shared" si="2"/>
        <v>87620</v>
      </c>
      <c r="I11" s="114">
        <f t="shared" si="2"/>
        <v>662407</v>
      </c>
      <c r="J11" s="114"/>
      <c r="K11" s="114">
        <f t="shared" si="2"/>
        <v>87620</v>
      </c>
      <c r="L11" s="114">
        <f t="shared" si="2"/>
        <v>964697</v>
      </c>
      <c r="M11" s="114"/>
      <c r="N11" s="114">
        <f t="shared" si="2"/>
        <v>87620</v>
      </c>
      <c r="O11" s="114">
        <f t="shared" si="2"/>
        <v>332956</v>
      </c>
      <c r="P11" s="114"/>
      <c r="Q11" s="114">
        <f t="shared" si="2"/>
        <v>87620</v>
      </c>
      <c r="R11" s="114">
        <f t="shared" si="2"/>
        <v>219927</v>
      </c>
      <c r="S11" s="114"/>
      <c r="T11" s="114">
        <f t="shared" si="2"/>
        <v>40753</v>
      </c>
      <c r="U11" s="114">
        <f t="shared" si="2"/>
        <v>65205</v>
      </c>
    </row>
    <row r="12" spans="1:21" s="46" customFormat="1" ht="50.1" customHeight="1">
      <c r="A12" s="5" t="s">
        <v>41</v>
      </c>
      <c r="B12" s="215" t="s">
        <v>55</v>
      </c>
      <c r="C12" s="116">
        <f t="shared" si="1"/>
        <v>1392506</v>
      </c>
      <c r="D12" s="117">
        <v>8.6199999999999992</v>
      </c>
      <c r="E12" s="133">
        <f>'Bieu 2bĐG'!H11</f>
        <v>40664</v>
      </c>
      <c r="F12" s="116">
        <f>ROUND(D12*E12,0)</f>
        <v>350524</v>
      </c>
      <c r="G12" s="119">
        <v>7.56</v>
      </c>
      <c r="H12" s="133">
        <f>'Bieu 2bĐG'!H11</f>
        <v>40664</v>
      </c>
      <c r="I12" s="120">
        <f>ROUND(G12*H12,0)</f>
        <v>307420</v>
      </c>
      <c r="J12" s="117">
        <v>11.01</v>
      </c>
      <c r="K12" s="133">
        <f>'Bieu 2bĐG'!H11</f>
        <v>40664</v>
      </c>
      <c r="L12" s="120">
        <f>ROUND(J12*K12,0)</f>
        <v>447711</v>
      </c>
      <c r="M12" s="121">
        <v>3.8</v>
      </c>
      <c r="N12" s="133">
        <f>'Bieu 2bĐG'!H11</f>
        <v>40664</v>
      </c>
      <c r="O12" s="118">
        <f>ROUND(M12*N12,0)</f>
        <v>154523</v>
      </c>
      <c r="P12" s="122">
        <v>2.5099999999999998</v>
      </c>
      <c r="Q12" s="133">
        <f>'Bieu 2bĐG'!H11</f>
        <v>40664</v>
      </c>
      <c r="R12" s="116">
        <f>ROUND(P12*Q12,0)</f>
        <v>102067</v>
      </c>
      <c r="S12" s="123">
        <v>1.6</v>
      </c>
      <c r="T12" s="133">
        <f>'Bieu 2cĐG'!H11</f>
        <v>18913</v>
      </c>
      <c r="U12" s="116">
        <f>ROUND(S12*T12,0)</f>
        <v>30261</v>
      </c>
    </row>
    <row r="13" spans="1:21" s="46" customFormat="1" ht="39.950000000000003" customHeight="1">
      <c r="A13" s="5" t="s">
        <v>41</v>
      </c>
      <c r="B13" s="80" t="s">
        <v>45</v>
      </c>
      <c r="C13" s="116">
        <f>F13+I13+L13+O13+R13+U13</f>
        <v>1607971</v>
      </c>
      <c r="D13" s="117">
        <v>8.6199999999999992</v>
      </c>
      <c r="E13" s="133">
        <f>'Bieu 2bĐG'!H12</f>
        <v>46956</v>
      </c>
      <c r="F13" s="116">
        <f>ROUND(D13*E13,0)</f>
        <v>404761</v>
      </c>
      <c r="G13" s="119">
        <v>7.56</v>
      </c>
      <c r="H13" s="133">
        <f>'Bieu 2bĐG'!H12</f>
        <v>46956</v>
      </c>
      <c r="I13" s="120">
        <f>ROUND(G13*H13,0)</f>
        <v>354987</v>
      </c>
      <c r="J13" s="117">
        <v>11.01</v>
      </c>
      <c r="K13" s="133">
        <f>'Bieu 2bĐG'!H12</f>
        <v>46956</v>
      </c>
      <c r="L13" s="120">
        <f>ROUND(J13*K13,0)</f>
        <v>516986</v>
      </c>
      <c r="M13" s="121">
        <v>3.8</v>
      </c>
      <c r="N13" s="133">
        <f>'Bieu 2bĐG'!H12</f>
        <v>46956</v>
      </c>
      <c r="O13" s="118">
        <f>ROUND(M13*N13,0)</f>
        <v>178433</v>
      </c>
      <c r="P13" s="122">
        <v>2.5099999999999998</v>
      </c>
      <c r="Q13" s="133">
        <f>'Bieu 2bĐG'!H12</f>
        <v>46956</v>
      </c>
      <c r="R13" s="116">
        <f>ROUND(P13*Q13,0)</f>
        <v>117860</v>
      </c>
      <c r="S13" s="123">
        <v>1.6</v>
      </c>
      <c r="T13" s="133">
        <f>'Bieu 2cĐG'!H12</f>
        <v>21840</v>
      </c>
      <c r="U13" s="116">
        <f>ROUND(S13*T13,0)</f>
        <v>34944</v>
      </c>
    </row>
    <row r="14" spans="1:21">
      <c r="C14" s="43"/>
    </row>
    <row r="15" spans="1:21">
      <c r="C15" s="43"/>
    </row>
    <row r="16" spans="1:21">
      <c r="C16" s="43"/>
      <c r="T16" s="49"/>
    </row>
    <row r="17" spans="3:3">
      <c r="C17" s="43"/>
    </row>
    <row r="18" spans="3:3">
      <c r="C18" s="43"/>
    </row>
    <row r="19" spans="3:3">
      <c r="C19" s="43"/>
    </row>
    <row r="20" spans="3:3">
      <c r="C20" s="43"/>
    </row>
    <row r="21" spans="3:3">
      <c r="C21" s="43"/>
    </row>
    <row r="22" spans="3:3">
      <c r="C22" s="43"/>
    </row>
    <row r="23" spans="3:3">
      <c r="C23" s="43"/>
    </row>
    <row r="24" spans="3:3">
      <c r="C24" s="43"/>
    </row>
    <row r="25" spans="3:3">
      <c r="C25" s="43"/>
    </row>
    <row r="26" spans="3:3">
      <c r="C26" s="43"/>
    </row>
    <row r="27" spans="3:3">
      <c r="C27" s="43"/>
    </row>
    <row r="28" spans="3:3">
      <c r="C28" s="43"/>
    </row>
    <row r="29" spans="3:3">
      <c r="C29" s="43"/>
    </row>
    <row r="30" spans="3:3">
      <c r="C30" s="43"/>
    </row>
    <row r="31" spans="3:3">
      <c r="C31" s="43"/>
    </row>
    <row r="32" spans="3:3">
      <c r="C32" s="43"/>
    </row>
    <row r="33" spans="3:3">
      <c r="C33" s="43"/>
    </row>
    <row r="34" spans="3:3">
      <c r="C34" s="43"/>
    </row>
    <row r="35" spans="3:3">
      <c r="C35" s="43"/>
    </row>
    <row r="36" spans="3:3">
      <c r="C36" s="43"/>
    </row>
    <row r="37" spans="3:3">
      <c r="C37" s="43"/>
    </row>
    <row r="38" spans="3:3">
      <c r="C38" s="43"/>
    </row>
    <row r="39" spans="3:3">
      <c r="C39" s="43"/>
    </row>
    <row r="40" spans="3:3">
      <c r="C40" s="43"/>
    </row>
    <row r="41" spans="3:3">
      <c r="C41" s="43"/>
    </row>
    <row r="42" spans="3:3">
      <c r="C42" s="43"/>
    </row>
    <row r="43" spans="3:3">
      <c r="C43" s="43"/>
    </row>
    <row r="44" spans="3:3">
      <c r="C44" s="43"/>
    </row>
  </sheetData>
  <mergeCells count="14">
    <mergeCell ref="A7:B7"/>
    <mergeCell ref="A1:B1"/>
    <mergeCell ref="A3:I3"/>
    <mergeCell ref="D5:F5"/>
    <mergeCell ref="G5:I5"/>
    <mergeCell ref="A4:A6"/>
    <mergeCell ref="A2:U2"/>
    <mergeCell ref="B4:B6"/>
    <mergeCell ref="J5:L5"/>
    <mergeCell ref="M5:O5"/>
    <mergeCell ref="P5:R5"/>
    <mergeCell ref="S5:U5"/>
    <mergeCell ref="D4:U4"/>
    <mergeCell ref="C4:C6"/>
  </mergeCells>
  <phoneticPr fontId="5" type="noConversion"/>
  <pageMargins left="0.51181102362204722" right="0.23622047244094491" top="0.74803149606299213" bottom="0.74803149606299213" header="0.74803149606299213" footer="0.74803149606299213"/>
  <pageSetup paperSize="9" scale="73" orientation="landscape" r:id="rId1"/>
  <ignoredErrors>
    <ignoredError sqref="G9:G10 J9:J10 M9:M10 P9:P10 S9:S10 G12:G13 J12:J13 M12:M13 P12:P13 S12:S13" evalError="1"/>
    <ignoredError sqref="F11:U11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H23"/>
  <sheetViews>
    <sheetView tabSelected="1" zoomScaleNormal="100" workbookViewId="0">
      <selection activeCell="F11" sqref="F11"/>
    </sheetView>
  </sheetViews>
  <sheetFormatPr defaultRowHeight="15"/>
  <cols>
    <col min="1" max="1" width="5.625" style="27" customWidth="1"/>
    <col min="2" max="2" width="50.625" style="27" customWidth="1"/>
    <col min="3" max="7" width="15.625" style="27" customWidth="1"/>
    <col min="8" max="8" width="16.125" style="27" customWidth="1"/>
    <col min="9" max="16384" width="9" style="27"/>
  </cols>
  <sheetData>
    <row r="1" spans="1:8" s="40" customFormat="1" ht="21.95" customHeight="1">
      <c r="A1" s="301" t="s">
        <v>46</v>
      </c>
      <c r="B1" s="301"/>
      <c r="C1" s="209"/>
      <c r="D1" s="229"/>
      <c r="E1" s="229"/>
      <c r="F1" s="229"/>
      <c r="G1" s="229"/>
    </row>
    <row r="2" spans="1:8" s="40" customFormat="1" ht="35.1" customHeight="1">
      <c r="A2" s="288" t="s">
        <v>111</v>
      </c>
      <c r="B2" s="288"/>
      <c r="C2" s="288"/>
      <c r="D2" s="288"/>
      <c r="E2" s="288"/>
      <c r="F2" s="288"/>
      <c r="G2" s="288"/>
      <c r="H2" s="288"/>
    </row>
    <row r="3" spans="1:8" ht="15" customHeight="1"/>
    <row r="4" spans="1:8" s="2" customFormat="1" ht="21.95" customHeight="1">
      <c r="A4" s="286" t="s">
        <v>0</v>
      </c>
      <c r="B4" s="286" t="s">
        <v>104</v>
      </c>
      <c r="C4" s="297" t="s">
        <v>132</v>
      </c>
      <c r="D4" s="293" t="s">
        <v>134</v>
      </c>
      <c r="E4" s="300"/>
      <c r="F4" s="300"/>
      <c r="G4" s="294"/>
      <c r="H4" s="297" t="s">
        <v>130</v>
      </c>
    </row>
    <row r="5" spans="1:8" s="2" customFormat="1" ht="60" customHeight="1">
      <c r="A5" s="286"/>
      <c r="B5" s="286"/>
      <c r="C5" s="299"/>
      <c r="D5" s="228" t="s">
        <v>124</v>
      </c>
      <c r="E5" s="228" t="s">
        <v>135</v>
      </c>
      <c r="F5" s="228" t="s">
        <v>55</v>
      </c>
      <c r="G5" s="228" t="s">
        <v>45</v>
      </c>
      <c r="H5" s="299"/>
    </row>
    <row r="6" spans="1:8" ht="21.95" customHeight="1">
      <c r="A6" s="257" t="s">
        <v>14</v>
      </c>
      <c r="B6" s="259"/>
      <c r="C6" s="216">
        <f>C7+C14</f>
        <v>224372493</v>
      </c>
      <c r="D6" s="216">
        <f t="shared" ref="D6:G6" si="0">D7+D14</f>
        <v>206608308</v>
      </c>
      <c r="E6" s="216">
        <f t="shared" si="0"/>
        <v>6198250</v>
      </c>
      <c r="F6" s="216">
        <f t="shared" si="0"/>
        <v>5367685</v>
      </c>
      <c r="G6" s="216">
        <f t="shared" si="0"/>
        <v>6198250</v>
      </c>
      <c r="H6" s="217"/>
    </row>
    <row r="7" spans="1:8" s="97" customFormat="1" ht="21.95" customHeight="1">
      <c r="A7" s="226">
        <v>1</v>
      </c>
      <c r="B7" s="230" t="s">
        <v>121</v>
      </c>
      <c r="C7" s="216">
        <f>SUM(C8:C13)</f>
        <v>157751154</v>
      </c>
      <c r="D7" s="216">
        <f t="shared" ref="D7:G7" si="1">SUM(D8:D13)</f>
        <v>145261568</v>
      </c>
      <c r="E7" s="216">
        <f t="shared" si="1"/>
        <v>4357847</v>
      </c>
      <c r="F7" s="216">
        <f t="shared" si="1"/>
        <v>3773892</v>
      </c>
      <c r="G7" s="216">
        <f t="shared" si="1"/>
        <v>4357847</v>
      </c>
      <c r="H7" s="218"/>
    </row>
    <row r="8" spans="1:8" s="47" customFormat="1" ht="21.95" customHeight="1">
      <c r="A8" s="227" t="s">
        <v>41</v>
      </c>
      <c r="B8" s="145" t="s">
        <v>64</v>
      </c>
      <c r="C8" s="219">
        <f t="shared" ref="C8:C11" si="2">SUM(D8:G8)</f>
        <v>2916891</v>
      </c>
      <c r="D8" s="219">
        <f>'Bieu 03a.CTV cham soc nam 4'!F8</f>
        <v>2685952</v>
      </c>
      <c r="E8" s="219">
        <f>'Bieu 03a.CTV cham soc nam 4'!F11</f>
        <v>80579</v>
      </c>
      <c r="F8" s="219">
        <f>'Bieu 03a.CTV cham soc nam 4'!F13</f>
        <v>69781</v>
      </c>
      <c r="G8" s="219">
        <f>'Bieu 03a.CTV cham soc nam 4'!F14</f>
        <v>80579</v>
      </c>
      <c r="H8" s="220"/>
    </row>
    <row r="9" spans="1:8" s="97" customFormat="1" ht="21.95" customHeight="1">
      <c r="A9" s="227" t="s">
        <v>41</v>
      </c>
      <c r="B9" s="145" t="s">
        <v>66</v>
      </c>
      <c r="C9" s="219">
        <f t="shared" si="2"/>
        <v>20083505</v>
      </c>
      <c r="D9" s="219">
        <f>'Bieu 03a.CTV cham soc nam 4'!I8</f>
        <v>18493440</v>
      </c>
      <c r="E9" s="219">
        <f>'Bieu 03a.CTV cham soc nam 4'!I11</f>
        <v>554803</v>
      </c>
      <c r="F9" s="219">
        <f>'Bieu 03a.CTV cham soc nam 4'!I13</f>
        <v>480459</v>
      </c>
      <c r="G9" s="219">
        <f>'Bieu 03a.CTV cham soc nam 4'!I14</f>
        <v>554803</v>
      </c>
      <c r="H9" s="218"/>
    </row>
    <row r="10" spans="1:8" s="97" customFormat="1" ht="39.950000000000003" customHeight="1">
      <c r="A10" s="227" t="s">
        <v>41</v>
      </c>
      <c r="B10" s="145" t="s">
        <v>68</v>
      </c>
      <c r="C10" s="219">
        <f t="shared" si="2"/>
        <v>73161342</v>
      </c>
      <c r="D10" s="219">
        <f>'Bieu 03a.CTV cham soc nam 4'!L8</f>
        <v>67368960</v>
      </c>
      <c r="E10" s="219">
        <f>'Bieu 03a.CTV cham soc nam 4'!L11</f>
        <v>2021069</v>
      </c>
      <c r="F10" s="219">
        <f>'Bieu 03a.CTV cham soc nam 4'!L13</f>
        <v>1750244</v>
      </c>
      <c r="G10" s="219">
        <f>'Bieu 03a.CTV cham soc nam 4'!L14</f>
        <v>2021069</v>
      </c>
      <c r="H10" s="217"/>
    </row>
    <row r="11" spans="1:8" s="97" customFormat="1" ht="50.1" customHeight="1">
      <c r="A11" s="227" t="s">
        <v>41</v>
      </c>
      <c r="B11" s="145" t="s">
        <v>69</v>
      </c>
      <c r="C11" s="219">
        <f t="shared" si="2"/>
        <v>55946908</v>
      </c>
      <c r="D11" s="219">
        <f>'Bieu 03a.CTV cham soc nam 4'!O8</f>
        <v>51517440</v>
      </c>
      <c r="E11" s="219">
        <f>'Bieu 03a.CTV cham soc nam 4'!O11</f>
        <v>1545523</v>
      </c>
      <c r="F11" s="219">
        <f>'Bieu 03a.CTV cham soc nam 4'!O13</f>
        <v>1338422</v>
      </c>
      <c r="G11" s="219">
        <f>'Bieu 03a.CTV cham soc nam 4'!O14</f>
        <v>1545523</v>
      </c>
      <c r="H11" s="218"/>
    </row>
    <row r="12" spans="1:8" ht="60" customHeight="1">
      <c r="A12" s="227" t="s">
        <v>41</v>
      </c>
      <c r="B12" s="145" t="s">
        <v>72</v>
      </c>
      <c r="C12" s="219">
        <f>SUM(D12:G12)</f>
        <v>5642508</v>
      </c>
      <c r="D12" s="219">
        <f>'Bieu 03a.CTV cham soc nam 4'!R8</f>
        <v>5195776</v>
      </c>
      <c r="E12" s="219">
        <f>'Bieu 03a.CTV cham soc nam 4'!R11</f>
        <v>155873</v>
      </c>
      <c r="F12" s="219">
        <f>'Bieu 03a.CTV cham soc nam 4'!R13</f>
        <v>134986</v>
      </c>
      <c r="G12" s="219">
        <f>'Bieu 03a.CTV cham soc nam 4'!R14</f>
        <v>155873</v>
      </c>
      <c r="H12" s="217"/>
    </row>
    <row r="13" spans="1:8" ht="50.1" customHeight="1">
      <c r="A13" s="227" t="s">
        <v>41</v>
      </c>
      <c r="B13" s="145" t="s">
        <v>60</v>
      </c>
      <c r="C13" s="233">
        <f>SUM(D13:G13)</f>
        <v>0</v>
      </c>
      <c r="D13" s="221">
        <v>0</v>
      </c>
      <c r="E13" s="221">
        <v>0</v>
      </c>
      <c r="F13" s="221">
        <v>0</v>
      </c>
      <c r="G13" s="221">
        <v>0</v>
      </c>
      <c r="H13" s="222" t="s">
        <v>131</v>
      </c>
    </row>
    <row r="14" spans="1:8" ht="21.95" customHeight="1">
      <c r="A14" s="30">
        <v>2</v>
      </c>
      <c r="B14" s="231" t="s">
        <v>120</v>
      </c>
      <c r="C14" s="216">
        <f>C15+C17</f>
        <v>66621339</v>
      </c>
      <c r="D14" s="216">
        <f t="shared" ref="D14:G14" si="3">D15+D17</f>
        <v>61346740</v>
      </c>
      <c r="E14" s="216">
        <f t="shared" si="3"/>
        <v>1840403</v>
      </c>
      <c r="F14" s="216">
        <f t="shared" si="3"/>
        <v>1593793</v>
      </c>
      <c r="G14" s="216">
        <f t="shared" si="3"/>
        <v>1840403</v>
      </c>
      <c r="H14" s="217"/>
    </row>
    <row r="15" spans="1:8" ht="21.95" customHeight="1">
      <c r="A15" s="226" t="s">
        <v>118</v>
      </c>
      <c r="B15" s="232" t="s">
        <v>122</v>
      </c>
      <c r="C15" s="216">
        <f>C16</f>
        <v>8413891</v>
      </c>
      <c r="D15" s="216">
        <f t="shared" ref="D15:G15" si="4">D16</f>
        <v>7747740</v>
      </c>
      <c r="E15" s="216">
        <f t="shared" si="4"/>
        <v>232432</v>
      </c>
      <c r="F15" s="216">
        <f t="shared" si="4"/>
        <v>201287</v>
      </c>
      <c r="G15" s="216">
        <f t="shared" si="4"/>
        <v>232432</v>
      </c>
      <c r="H15" s="217"/>
    </row>
    <row r="16" spans="1:8" ht="39.950000000000003" customHeight="1">
      <c r="A16" s="227" t="s">
        <v>41</v>
      </c>
      <c r="B16" s="138" t="s">
        <v>105</v>
      </c>
      <c r="C16" s="219">
        <f>SUM(D16:G16)</f>
        <v>8413891</v>
      </c>
      <c r="D16" s="219">
        <f>'Bieu 3b.CTV bao ve nam 2'!E7</f>
        <v>7747740</v>
      </c>
      <c r="E16" s="219">
        <f>'Bieu 3b.CTV bao ve nam 2'!E9</f>
        <v>232432</v>
      </c>
      <c r="F16" s="219">
        <f>'Bieu 3b.CTV bao ve nam 2'!E11</f>
        <v>201287</v>
      </c>
      <c r="G16" s="219">
        <f>'Bieu 3b.CTV bao ve nam 2'!E12</f>
        <v>232432</v>
      </c>
      <c r="H16" s="217"/>
    </row>
    <row r="17" spans="1:8" ht="21.95" customHeight="1">
      <c r="A17" s="226" t="s">
        <v>119</v>
      </c>
      <c r="B17" s="232" t="s">
        <v>123</v>
      </c>
      <c r="C17" s="216">
        <f>SUM(C18:C23)</f>
        <v>58207448</v>
      </c>
      <c r="D17" s="216">
        <f t="shared" ref="D17:G17" si="5">SUM(D18:D23)</f>
        <v>53599000</v>
      </c>
      <c r="E17" s="216">
        <f t="shared" si="5"/>
        <v>1607971</v>
      </c>
      <c r="F17" s="216">
        <f t="shared" si="5"/>
        <v>1392506</v>
      </c>
      <c r="G17" s="216">
        <f t="shared" si="5"/>
        <v>1607971</v>
      </c>
      <c r="H17" s="217"/>
    </row>
    <row r="18" spans="1:8" ht="21.95" customHeight="1">
      <c r="A18" s="227" t="s">
        <v>41</v>
      </c>
      <c r="B18" s="105" t="s">
        <v>114</v>
      </c>
      <c r="C18" s="219">
        <f t="shared" ref="C18:C22" si="6">SUM(D18:G18)</f>
        <v>14652070</v>
      </c>
      <c r="D18" s="219">
        <f>'Bieu 3c.CTV bao ve nam 3'!F8</f>
        <v>13492024</v>
      </c>
      <c r="E18" s="219">
        <f>'Bieu 3c.CTV bao ve nam 3'!F10</f>
        <v>404761</v>
      </c>
      <c r="F18" s="219">
        <f>'Bieu 3c.CTV bao ve nam 3'!F12</f>
        <v>350524</v>
      </c>
      <c r="G18" s="219">
        <f>'Bieu 3c.CTV bao ve nam 3'!F13</f>
        <v>404761</v>
      </c>
      <c r="H18" s="217"/>
    </row>
    <row r="19" spans="1:8" ht="21.95" customHeight="1">
      <c r="A19" s="227" t="s">
        <v>41</v>
      </c>
      <c r="B19" s="223" t="s">
        <v>115</v>
      </c>
      <c r="C19" s="219">
        <f t="shared" si="6"/>
        <v>12850306</v>
      </c>
      <c r="D19" s="219">
        <f>'Bieu 3c.CTV bao ve nam 3'!I8</f>
        <v>11832912</v>
      </c>
      <c r="E19" s="219">
        <f>'Bieu 3c.CTV bao ve nam 3'!I10</f>
        <v>354987</v>
      </c>
      <c r="F19" s="219">
        <f>'Bieu 3c.CTV bao ve nam 3'!I12</f>
        <v>307420</v>
      </c>
      <c r="G19" s="219">
        <f>'Bieu 3c.CTV bao ve nam 3'!I13</f>
        <v>354987</v>
      </c>
      <c r="H19" s="217"/>
    </row>
    <row r="20" spans="1:8" ht="21.95" customHeight="1">
      <c r="A20" s="227" t="s">
        <v>41</v>
      </c>
      <c r="B20" s="138" t="s">
        <v>49</v>
      </c>
      <c r="C20" s="219">
        <f t="shared" si="6"/>
        <v>18714535</v>
      </c>
      <c r="D20" s="219">
        <f>'Bieu 3c.CTV bao ve nam 3'!L8</f>
        <v>17232852</v>
      </c>
      <c r="E20" s="219">
        <f>'Bieu 3c.CTV bao ve nam 3'!L10</f>
        <v>516986</v>
      </c>
      <c r="F20" s="219">
        <f>'Bieu 3c.CTV bao ve nam 3'!L12</f>
        <v>447711</v>
      </c>
      <c r="G20" s="219">
        <f>'Bieu 3c.CTV bao ve nam 3'!L13</f>
        <v>516986</v>
      </c>
      <c r="H20" s="217"/>
    </row>
    <row r="21" spans="1:8" ht="21.95" customHeight="1">
      <c r="A21" s="227" t="s">
        <v>41</v>
      </c>
      <c r="B21" s="223" t="s">
        <v>112</v>
      </c>
      <c r="C21" s="219">
        <f t="shared" si="6"/>
        <v>6459149</v>
      </c>
      <c r="D21" s="219">
        <f>'Bieu 3c.CTV bao ve nam 3'!O8</f>
        <v>5947760</v>
      </c>
      <c r="E21" s="219">
        <f>'Bieu 3c.CTV bao ve nam 3'!O10</f>
        <v>178433</v>
      </c>
      <c r="F21" s="219">
        <f>'Bieu 3c.CTV bao ve nam 3'!O12</f>
        <v>154523</v>
      </c>
      <c r="G21" s="219">
        <f>'Bieu 3c.CTV bao ve nam 3'!O13</f>
        <v>178433</v>
      </c>
      <c r="H21" s="217"/>
    </row>
    <row r="22" spans="1:8" ht="39.950000000000003" customHeight="1">
      <c r="A22" s="227" t="s">
        <v>41</v>
      </c>
      <c r="B22" s="138" t="s">
        <v>113</v>
      </c>
      <c r="C22" s="219">
        <f t="shared" si="6"/>
        <v>4266439</v>
      </c>
      <c r="D22" s="219">
        <f>'Bieu 3c.CTV bao ve nam 3'!R8</f>
        <v>3928652</v>
      </c>
      <c r="E22" s="219">
        <f>'Bieu 3c.CTV bao ve nam 3'!R10</f>
        <v>117860</v>
      </c>
      <c r="F22" s="219">
        <f>'Bieu 3c.CTV bao ve nam 3'!R12</f>
        <v>102067</v>
      </c>
      <c r="G22" s="219">
        <f>'Bieu 3c.CTV bao ve nam 3'!R13</f>
        <v>117860</v>
      </c>
      <c r="H22" s="217"/>
    </row>
    <row r="23" spans="1:8" ht="21.95" customHeight="1">
      <c r="A23" s="227" t="s">
        <v>41</v>
      </c>
      <c r="B23" s="105" t="s">
        <v>108</v>
      </c>
      <c r="C23" s="219">
        <f>SUM(D23:G23)</f>
        <v>1264949</v>
      </c>
      <c r="D23" s="219">
        <f>'Bieu 3c.CTV bao ve nam 3'!U8</f>
        <v>1164800</v>
      </c>
      <c r="E23" s="219">
        <f>'Bieu 3c.CTV bao ve nam 3'!U10</f>
        <v>34944</v>
      </c>
      <c r="F23" s="219">
        <f>'Bieu 3c.CTV bao ve nam 3'!U12</f>
        <v>30261</v>
      </c>
      <c r="G23" s="219">
        <f>'Bieu 3c.CTV bao ve nam 3'!U13</f>
        <v>34944</v>
      </c>
      <c r="H23" s="217"/>
    </row>
  </sheetData>
  <mergeCells count="8">
    <mergeCell ref="A6:B6"/>
    <mergeCell ref="A1:B1"/>
    <mergeCell ref="A2:H2"/>
    <mergeCell ref="D4:G4"/>
    <mergeCell ref="A4:A5"/>
    <mergeCell ref="B4:B5"/>
    <mergeCell ref="C4:C5"/>
    <mergeCell ref="H4:H5"/>
  </mergeCells>
  <pageMargins left="0.59055118110236227" right="0.39370078740157483" top="0.55118110236220474" bottom="0" header="0.74803149606299213" footer="0.74803149606299213"/>
  <pageSetup paperSize="9" scale="8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5A2ECD6AC153C43BA5E268EAD34CAB3" ma:contentTypeVersion="0" ma:contentTypeDescription="Create a new document." ma:contentTypeScope="" ma:versionID="817fd9f8fa8dacf47acca8df8d915cc0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711b5f35d88f7f6ebfe284b0f73f4393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0C596F1-B0B2-4BCB-B929-0DC9CF65074A}"/>
</file>

<file path=customXml/itemProps2.xml><?xml version="1.0" encoding="utf-8"?>
<ds:datastoreItem xmlns:ds="http://schemas.openxmlformats.org/officeDocument/2006/customXml" ds:itemID="{985A6610-A18E-42C0-9B02-A85F73028A62}"/>
</file>

<file path=customXml/itemProps3.xml><?xml version="1.0" encoding="utf-8"?>
<ds:datastoreItem xmlns:ds="http://schemas.openxmlformats.org/officeDocument/2006/customXml" ds:itemID="{9D76E257-9444-4B11-9CC9-9793137C16E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4</vt:i4>
      </vt:variant>
    </vt:vector>
  </HeadingPairs>
  <TitlesOfParts>
    <vt:vector size="15" baseType="lpstr">
      <vt:lpstr>Bieu 01 (2)</vt:lpstr>
      <vt:lpstr>Bieu 01</vt:lpstr>
      <vt:lpstr>Bieu 02aĐG </vt:lpstr>
      <vt:lpstr>Bieu 2bĐG</vt:lpstr>
      <vt:lpstr>Bieu 2cĐG</vt:lpstr>
      <vt:lpstr>Bieu 03a.CTV cham soc nam 4</vt:lpstr>
      <vt:lpstr>Bieu 3b.CTV bao ve nam 2</vt:lpstr>
      <vt:lpstr>Bieu 3c.CTV bao ve nam 3</vt:lpstr>
      <vt:lpstr>Bieu 04.THV </vt:lpstr>
      <vt:lpstr>Bieu 04.THV</vt:lpstr>
      <vt:lpstr>Sheet1</vt:lpstr>
      <vt:lpstr>'Bieu 01'!Print_Titles</vt:lpstr>
      <vt:lpstr>'Bieu 01 (2)'!Print_Titles</vt:lpstr>
      <vt:lpstr>'Bieu 02aĐG '!Print_Titles</vt:lpstr>
      <vt:lpstr>'Bieu 04.THV '!Print_Titles</vt:lpstr>
    </vt:vector>
  </TitlesOfParts>
  <Company>Anhvui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Vivu</dc:creator>
  <cp:lastModifiedBy>Admin</cp:lastModifiedBy>
  <cp:lastPrinted>2022-06-07T09:56:43Z</cp:lastPrinted>
  <dcterms:created xsi:type="dcterms:W3CDTF">2014-02-24T13:49:53Z</dcterms:created>
  <dcterms:modified xsi:type="dcterms:W3CDTF">2022-06-07T09:56:52Z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0x01010095A2ECD6AC153C43BA5E268EAD34CAB3</vt:lpwstr>
  </property>
</Properties>
</file>