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205" yWindow="32760" windowWidth="12285" windowHeight="7755" tabRatio="718" firstSheet="1" activeTab="1"/>
  </bookViews>
  <sheets>
    <sheet name="bieu goc" sheetId="1" state="hidden" r:id="rId1"/>
    <sheet name="Bieu 01THDT" sheetId="2" r:id="rId2"/>
    <sheet name="Bieu 02aDG" sheetId="3" r:id="rId3"/>
    <sheet name="Bieu 02bDG" sheetId="4" r:id="rId4"/>
    <sheet name="Bieu 03THV" sheetId="5" r:id="rId5"/>
    <sheet name="Bieu 03THV (2)" sheetId="6" state="hidden" r:id="rId6"/>
    <sheet name="bieu cop sang excel" sheetId="7" state="hidden" r:id="rId7"/>
    <sheet name="Sheet1" sheetId="8" state="hidden" r:id="rId8"/>
    <sheet name="Sheet2" sheetId="9" state="hidden" r:id="rId9"/>
    <sheet name="Sheet3" sheetId="10" state="hidden" r:id="rId10"/>
  </sheets>
  <definedNames/>
  <calcPr fullCalcOnLoad="1"/>
</workbook>
</file>

<file path=xl/sharedStrings.xml><?xml version="1.0" encoding="utf-8"?>
<sst xmlns="http://schemas.openxmlformats.org/spreadsheetml/2006/main" count="254" uniqueCount="119">
  <si>
    <t>TT</t>
  </si>
  <si>
    <t>Tổng cộng</t>
  </si>
  <si>
    <t>Khoảnh</t>
  </si>
  <si>
    <t>Lô</t>
  </si>
  <si>
    <t>f3</t>
  </si>
  <si>
    <t>Ghi chú</t>
  </si>
  <si>
    <t>I</t>
  </si>
  <si>
    <t>Nội dung</t>
  </si>
  <si>
    <t>II</t>
  </si>
  <si>
    <t>III</t>
  </si>
  <si>
    <t>IV</t>
  </si>
  <si>
    <t>Chi phí tư vấn đầu tư xây dựng</t>
  </si>
  <si>
    <t>Bảo vệ rừng trồng</t>
  </si>
  <si>
    <t>Phát chăm sóc lần 1</t>
  </si>
  <si>
    <t>Tổng</t>
  </si>
  <si>
    <t>-</t>
  </si>
  <si>
    <t>Tiểu khu</t>
  </si>
  <si>
    <t>Thông mã vĩ</t>
  </si>
  <si>
    <t>Nà Tấu</t>
  </si>
  <si>
    <t>1K</t>
  </si>
  <si>
    <t>f1</t>
  </si>
  <si>
    <t>i</t>
  </si>
  <si>
    <t>b2</t>
  </si>
  <si>
    <t>đ1</t>
  </si>
  <si>
    <t>b3</t>
  </si>
  <si>
    <t>đ2</t>
  </si>
  <si>
    <t>i1</t>
  </si>
  <si>
    <t>Chi phí nhân công</t>
  </si>
  <si>
    <t>Xới vun gốc lần 2</t>
  </si>
  <si>
    <t>Xới vun gốc lần 1</t>
  </si>
  <si>
    <t>Sa mộc</t>
  </si>
  <si>
    <t>Biểu: 01/THDT</t>
  </si>
  <si>
    <t>Dự án thành phần vay vốn ADB: Mở rộng và cải tạo lưới điện nông thôn vùng sâu, vùng xa tỉnh Điện Biên (giai đoạn 1, 2)</t>
  </si>
  <si>
    <t xml:space="preserve"> Xã</t>
  </si>
  <si>
    <t>1xã</t>
  </si>
  <si>
    <t>1TK</t>
  </si>
  <si>
    <t>7 Lô</t>
  </si>
  <si>
    <t>Dự án thành phần vay vốn ADB mở rộng và cải tạo lưới điện nông thôn vùng sâu, vùng xa tỉnh Điện Biên (giai đoạn 1, 2)</t>
  </si>
  <si>
    <t>ĐVT</t>
  </si>
  <si>
    <t>Khối 
lượng</t>
  </si>
  <si>
    <t>Định
 mức</t>
  </si>
  <si>
    <t>Đơn giá
(đồng)</t>
  </si>
  <si>
    <t>Thành tiền
(đồng)</t>
  </si>
  <si>
    <t>Phát chăm sóc lần 2</t>
  </si>
  <si>
    <t>Phát chăm sóc lần 3</t>
  </si>
  <si>
    <t>ha</t>
  </si>
  <si>
    <t>Phân bón NPK (5-10-3)</t>
  </si>
  <si>
    <t>Chia theo năm</t>
  </si>
  <si>
    <t>Đơn giá
(đồng/ha)</t>
  </si>
  <si>
    <t>Diện tích
(ha)</t>
  </si>
  <si>
    <t>Biểu: 04/THV</t>
  </si>
  <si>
    <t>TỔNG HỢP DIỆN TÍCH CHĂM SÓC RỪNG TRỒNG THAY THẾ NĂM THỨ 3 VÀ BẢO VỆ NĂM THỨ 1 (KHỐI LƯỢNG HOÀN THÀNH NĂM 2020)</t>
  </si>
  <si>
    <t>Diện tích (ha)</t>
  </si>
  <si>
    <t>Chăm sóc năm thứ 3</t>
  </si>
  <si>
    <t>Bảo vệ năm thứ 1</t>
  </si>
  <si>
    <t>Chi phí xây dựng</t>
  </si>
  <si>
    <t>Thẩm định dự toán</t>
  </si>
  <si>
    <t>Thẩm định thiết kế</t>
  </si>
  <si>
    <t>Chi phí khác</t>
  </si>
  <si>
    <t>TỔNG HỢP VỐN ĐẦU TƯ CHĂM SÓC RỪNG TRỒNG THAY THẾ NĂM THỨ 3 VÀ BẢO VỆ NĂM THỨ 1
(KHỐI LƯỢNG HOÀN THÀNH NĂM 2020)</t>
  </si>
  <si>
    <t>Vốn đầu tư
(đồng)</t>
  </si>
  <si>
    <t>Chi phí kiểm tra giám sát của cơ quan quản lý nhà nước</t>
  </si>
  <si>
    <t>Chi phí quản lý của Quỹ bảo vệ và phát triển rừng</t>
  </si>
  <si>
    <t>Chi phí vật tư</t>
  </si>
  <si>
    <t>Chi phí quản lý dự án</t>
  </si>
  <si>
    <t>Hạng mục</t>
  </si>
  <si>
    <t>Kế hoạch thực hiện</t>
  </si>
  <si>
    <t>Tháng 4-5</t>
  </si>
  <si>
    <t>Tháng 7-8</t>
  </si>
  <si>
    <t>Tháng 10-11</t>
  </si>
  <si>
    <t>Tháng 1-12</t>
  </si>
  <si>
    <t>Phát chăm sóc rừng trồng lần 1</t>
  </si>
  <si>
    <t>Bón phân</t>
  </si>
  <si>
    <t>Phát chăm sóc rừng lần 2</t>
  </si>
  <si>
    <t>Phát chăm sóc rừng lần 3</t>
  </si>
  <si>
    <t>Vốn đầu tư (đồng)</t>
  </si>
  <si>
    <r>
      <t>M</t>
    </r>
    <r>
      <rPr>
        <vertAlign val="superscript"/>
        <sz val="12"/>
        <rFont val="Times New Roman"/>
        <family val="1"/>
      </rPr>
      <t>2</t>
    </r>
  </si>
  <si>
    <t xml:space="preserve">Phát chăm sóc </t>
  </si>
  <si>
    <t>Ha</t>
  </si>
  <si>
    <t>Biểu: 02a/ĐG</t>
  </si>
  <si>
    <t>Tổng vốn đầu tư (đồng)</t>
  </si>
  <si>
    <t>Chăm sóc rừng trồng thay thế năm thứ 3</t>
  </si>
  <si>
    <t>Bảo vệ rừng trồng thay thế năm thứ 1</t>
  </si>
  <si>
    <t>Hố</t>
  </si>
  <si>
    <t>1.1</t>
  </si>
  <si>
    <t>1.2</t>
  </si>
  <si>
    <t>TỔNG HỢP VỐN ĐẦU TƯ CHĂM SÓC  RỪNG TRỒNG THAY THẾ NĂM THỨ 3 VÀ BẢO VỆ RỪNG TRỒNG THAY THẾ NĂM THỨ 1 (KHỐI LƯỢNG HOÀN THÀNH NĂM 2020) CỦA HỢP TÁC XÃ HỒNG PHƯỚC</t>
  </si>
  <si>
    <t>Vận chuyển và bón thúc phân</t>
  </si>
  <si>
    <t>Biểu: 03/THV</t>
  </si>
  <si>
    <t>Xới vun gốc</t>
  </si>
  <si>
    <t>Dự án đầu tư xây dựng công trình thủy điện Sơn La, địa phận tỉnh Điện Biên</t>
  </si>
  <si>
    <t>3K</t>
  </si>
  <si>
    <t>11 lô</t>
  </si>
  <si>
    <t>5 lô</t>
  </si>
  <si>
    <t>a</t>
  </si>
  <si>
    <t>b</t>
  </si>
  <si>
    <t>c</t>
  </si>
  <si>
    <t>2K</t>
  </si>
  <si>
    <t>6 lô</t>
  </si>
  <si>
    <t>d</t>
  </si>
  <si>
    <t>e1</t>
  </si>
  <si>
    <t>e2</t>
  </si>
  <si>
    <t>đ</t>
  </si>
  <si>
    <t>Loài cây trồng: Thông mã vĩ</t>
  </si>
  <si>
    <t>Địa điểm</t>
  </si>
  <si>
    <t>Biểu: 02b/ĐG</t>
  </si>
  <si>
    <t>Công trình/Dự án</t>
  </si>
  <si>
    <t>Xã</t>
  </si>
  <si>
    <t>1 xã</t>
  </si>
  <si>
    <t>Sín Thầu</t>
  </si>
  <si>
    <t>Số công</t>
  </si>
  <si>
    <t>Dự án thành phần vay vốn ADB mở rộng và cải tạo lưới điện nông thôn vùng sâu, vùng xa 
tỉnh Điện Biên (giai đoạn 1, 2)</t>
  </si>
  <si>
    <t>Diện tích  
thực hiện 
(ha)</t>
  </si>
  <si>
    <t>Chăm sóc rừng trồng thay thế năm thứ 3 (dự án đầu tư xây dựng công trình thủy điện Sơn La, địa phận tỉnh Điện Biên)</t>
  </si>
  <si>
    <t>Bảo vệ rừng trồng thay thế năm thứ 1 (dự án thành phần vay vốn ADB mở rộng và cải tạo lưới điện nông thôn vùng sâu, vùng xa tỉnh Điện Biên (giai đoạn 1, 2))</t>
  </si>
  <si>
    <t>DỰ TOÁN CHI PHÍ CHĂM SÓC 01 HA RỪNG TRỒNG THAY THẾ NĂM THỨ 3 (KHỐI LƯỢNG HOÀN THÀNH NĂM 2020) CỦA BỘ CHỈ HUY BỘ ĐỘI BIÊN PHÒNG TỈNH ĐIỆN BIÊN</t>
  </si>
  <si>
    <t>DỰ TOÁN CHI PHÍ BẢO VỆ 01 HA RỪNG TRỒNG THAY THẾ NĂM THỨ 1 (KHỐI LƯỢNG HOÀN THÀNH NĂM 2020) CỦA BỘ CHỈ HUY BỘ ĐỘI BIÊN PHÒNG TỈNH ĐIỆN BIÊN</t>
  </si>
  <si>
    <t>TỔNG HỢP DIỆN TÍCH, ĐỊA ĐIỂM THỰC HIỆN CHĂM SÓC RỪNG TRỒNG THAY THẾ NĂM THỨ 3 VÀ BẢO VỆ RỪNG TRỒNG THAY THẾ NĂM THỨ 1 (KHỐI LƯỢNG HOÀN THÀNH NĂM 2020) CỦA BỘ CHỈ HUY BỘ ĐỘI BIÊN PHÒNG TỈNH ĐIỆN BIÊN</t>
  </si>
  <si>
    <t>TỔNG HỢP VỐN ĐẦU TƯ CHĂM SÓC RỪNG TRỒNG THAY THẾ NĂM THỨ 3 VÀ BẢO VỆ RỪNG TRỒNG THAY THẾ NĂM THỨ 1 
(KHỐI LƯỢNG HOÀN THÀNH NĂM 2020) CỦA BỘ CHỈ HUY BỘ ĐỘI BIÊN PHÒNG TỈNH ĐIỆN BIÊN</t>
  </si>
</sst>
</file>

<file path=xl/styles.xml><?xml version="1.0" encoding="utf-8"?>
<styleSheet xmlns="http://schemas.openxmlformats.org/spreadsheetml/2006/main">
  <numFmts count="63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kr.&quot;\ #,##0;&quot;kr.&quot;\ \-#,##0"/>
    <numFmt numFmtId="173" formatCode="&quot;kr.&quot;\ #,##0;[Red]&quot;kr.&quot;\ \-#,##0"/>
    <numFmt numFmtId="174" formatCode="&quot;kr.&quot;\ #,##0.00;&quot;kr.&quot;\ \-#,##0.00"/>
    <numFmt numFmtId="175" formatCode="&quot;kr.&quot;\ #,##0.00;[Red]&quot;kr.&quot;\ \-#,##0.00"/>
    <numFmt numFmtId="176" formatCode="_ &quot;kr.&quot;\ * #,##0_ ;_ &quot;kr.&quot;\ * \-#,##0_ ;_ &quot;kr.&quot;\ * &quot;-&quot;_ ;_ @_ "/>
    <numFmt numFmtId="177" formatCode="_ * #,##0_ ;_ * \-#,##0_ ;_ * &quot;-&quot;_ ;_ @_ "/>
    <numFmt numFmtId="178" formatCode="_ &quot;kr.&quot;\ * #,##0.00_ ;_ &quot;kr.&quot;\ * \-#,##0.00_ ;_ &quot;kr.&quot;\ * &quot;-&quot;??_ ;_ @_ "/>
    <numFmt numFmtId="179" formatCode="_ * #,##0.00_ ;_ * \-#,##0.00_ ;_ * &quot;-&quot;??_ ;_ @_ "/>
    <numFmt numFmtId="180" formatCode="_(* #,##0_);_(* \(#,##0\);_(* &quot;-&quot;??_);_(@_)"/>
    <numFmt numFmtId="181" formatCode="_(* #,##0.0_);_(* \(#,##0.0\);_(* &quot;-&quot;??_);_(@_)"/>
    <numFmt numFmtId="182" formatCode="0.0"/>
    <numFmt numFmtId="183" formatCode="_(* #,##0_);_(* \(#,##0\);_(* &quot;-&quot;?_);_(@_)"/>
    <numFmt numFmtId="184" formatCode="#,##0;[Red]#,##0"/>
    <numFmt numFmtId="185" formatCode="#,##0.0;[Red]#,##0.0"/>
    <numFmt numFmtId="186" formatCode="#,##0.00;[Red]#,##0.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,##0.0"/>
    <numFmt numFmtId="192" formatCode="#,##0.000"/>
    <numFmt numFmtId="193" formatCode="_(* #,##0.0_);_(* \(#,##0.0\);_(* &quot;-&quot;?_);_(@_)"/>
    <numFmt numFmtId="194" formatCode="[$-409]dddd\,\ mmmm\ d\,\ yyyy"/>
    <numFmt numFmtId="195" formatCode="[$-409]h:mm:ss\ AM/PM"/>
    <numFmt numFmtId="196" formatCode="0.0000000"/>
    <numFmt numFmtId="197" formatCode="0.000000"/>
    <numFmt numFmtId="198" formatCode="0.00000"/>
    <numFmt numFmtId="199" formatCode="0.0000"/>
    <numFmt numFmtId="200" formatCode="0.000"/>
    <numFmt numFmtId="201" formatCode="0.0000000000"/>
    <numFmt numFmtId="202" formatCode="0.000000000"/>
    <numFmt numFmtId="203" formatCode="0.00000000"/>
    <numFmt numFmtId="204" formatCode="_(* #,##0.0000_);_(* \(#,##0.0000\);_(* &quot;-&quot;??_);_(@_)"/>
    <numFmt numFmtId="205" formatCode="_(* #,##0.00000_);_(* \(#,##0.00000\);_(* &quot;-&quot;??_);_(@_)"/>
    <numFmt numFmtId="206" formatCode="_(* #,##0.000_);_(* \(#,##0.000\);_(* &quot;-&quot;??_);_(@_)"/>
    <numFmt numFmtId="207" formatCode="_(* #,##0.000_);_(* \(#,##0.000\);_(* &quot;-&quot;???_);_(@_)"/>
    <numFmt numFmtId="208" formatCode="[$-409]dddd\,\ mmmm\ dd\,\ yyyy"/>
    <numFmt numFmtId="209" formatCode="_-* #,##0\ _₫_-;\-* #,##0\ _₫_-;_-* &quot;-&quot;??\ _₫_-;_-@_-"/>
    <numFmt numFmtId="210" formatCode="#,##0.000;[Red]#,##0.000"/>
    <numFmt numFmtId="211" formatCode="#,##0.0000;[Red]#,##0.0000"/>
    <numFmt numFmtId="212" formatCode="_ [$fr.-100C]\ * #,##0.00_ ;_ [$fr.-100C]\ * \-#,##0.00_ ;_ [$fr.-100C]\ * &quot;-&quot;??_ ;_ @_ "/>
    <numFmt numFmtId="213" formatCode="_([$$-409]* #,##0.00_);_([$$-409]* \(#,##0.00\);_([$$-409]* &quot;-&quot;??_);_(@_)"/>
    <numFmt numFmtId="214" formatCode="#,##0.0_);\(#,##0.0\)"/>
    <numFmt numFmtId="215" formatCode="#,##0.0000"/>
    <numFmt numFmtId="216" formatCode="#,##0.00000"/>
    <numFmt numFmtId="217" formatCode="#,##0.000000"/>
    <numFmt numFmtId="218" formatCode="#,##0.0000000"/>
  </numFmts>
  <fonts count="62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u val="single"/>
      <sz val="12"/>
      <color indexed="12"/>
      <name val="Times New Roman"/>
      <family val="2"/>
    </font>
    <font>
      <u val="single"/>
      <sz val="12"/>
      <color indexed="36"/>
      <name val="Times New Roman"/>
      <family val="2"/>
    </font>
    <font>
      <sz val="10"/>
      <name val="Arial"/>
      <family val="2"/>
    </font>
    <font>
      <sz val="12"/>
      <name val=".VnTime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sz val="18"/>
      <color indexed="54"/>
      <name val="Calibri Light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10"/>
      <name val="Times New Roman"/>
      <family val="1"/>
    </font>
    <font>
      <b/>
      <sz val="13"/>
      <color indexed="10"/>
      <name val="Times New Roman"/>
      <family val="1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3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rgb="FFFF0000"/>
      <name val="Times New Roman"/>
      <family val="1"/>
    </font>
    <font>
      <b/>
      <sz val="13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9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28" borderId="2" applyNumberFormat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4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32" borderId="7" applyNumberFormat="0" applyFont="0" applyAlignment="0" applyProtection="0"/>
    <xf numFmtId="0" fontId="51" fillId="27" borderId="8" applyNumberFormat="0" applyAlignment="0" applyProtection="0"/>
    <xf numFmtId="9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26">
    <xf numFmtId="0" fontId="0" fillId="0" borderId="0" xfId="0" applyAlignment="1">
      <alignment/>
    </xf>
    <xf numFmtId="0" fontId="8" fillId="0" borderId="0" xfId="59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/>
    </xf>
    <xf numFmtId="0" fontId="8" fillId="0" borderId="10" xfId="59" applyFont="1" applyFill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8" fillId="0" borderId="10" xfId="59" applyFont="1" applyFill="1" applyBorder="1" applyAlignment="1">
      <alignment horizontal="left" vertical="center" wrapText="1"/>
      <protection/>
    </xf>
    <xf numFmtId="0" fontId="6" fillId="0" borderId="10" xfId="59" applyFont="1" applyFill="1" applyBorder="1" applyAlignment="1">
      <alignment horizontal="center" vertical="center" wrapText="1"/>
      <protection/>
    </xf>
    <xf numFmtId="0" fontId="6" fillId="0" borderId="10" xfId="59" applyFont="1" applyFill="1" applyBorder="1" applyAlignment="1">
      <alignment horizontal="left" vertical="center" wrapText="1"/>
      <protection/>
    </xf>
    <xf numFmtId="3" fontId="6" fillId="0" borderId="10" xfId="41" applyNumberFormat="1" applyFont="1" applyBorder="1" applyAlignment="1">
      <alignment horizontal="right" vertical="center" wrapText="1"/>
    </xf>
    <xf numFmtId="3" fontId="55" fillId="0" borderId="10" xfId="41" applyNumberFormat="1" applyFont="1" applyBorder="1" applyAlignment="1">
      <alignment horizontal="right" vertical="center" wrapText="1"/>
    </xf>
    <xf numFmtId="0" fontId="55" fillId="0" borderId="0" xfId="0" applyFont="1" applyAlignment="1">
      <alignment/>
    </xf>
    <xf numFmtId="3" fontId="8" fillId="0" borderId="10" xfId="41" applyNumberFormat="1" applyFont="1" applyBorder="1" applyAlignment="1">
      <alignment horizontal="right" vertical="center" wrapText="1"/>
    </xf>
    <xf numFmtId="0" fontId="8" fillId="0" borderId="0" xfId="0" applyFont="1" applyAlignment="1">
      <alignment/>
    </xf>
    <xf numFmtId="3" fontId="56" fillId="0" borderId="10" xfId="41" applyNumberFormat="1" applyFont="1" applyBorder="1" applyAlignment="1">
      <alignment horizontal="right" vertical="center" wrapText="1"/>
    </xf>
    <xf numFmtId="0" fontId="8" fillId="0" borderId="0" xfId="0" applyFont="1" applyAlignment="1">
      <alignment horizontal="center"/>
    </xf>
    <xf numFmtId="0" fontId="57" fillId="0" borderId="0" xfId="62" applyNumberFormat="1" applyFont="1">
      <alignment/>
      <protection/>
    </xf>
    <xf numFmtId="0" fontId="57" fillId="0" borderId="0" xfId="62" applyFont="1" applyAlignment="1">
      <alignment horizontal="center"/>
      <protection/>
    </xf>
    <xf numFmtId="0" fontId="58" fillId="0" borderId="0" xfId="62" applyFont="1" applyAlignment="1">
      <alignment horizontal="center"/>
      <protection/>
    </xf>
    <xf numFmtId="0" fontId="58" fillId="0" borderId="0" xfId="0" applyFont="1" applyAlignment="1">
      <alignment/>
    </xf>
    <xf numFmtId="0" fontId="59" fillId="0" borderId="11" xfId="62" applyNumberFormat="1" applyFont="1" applyBorder="1" applyAlignment="1">
      <alignment horizontal="center" vertical="center" wrapText="1"/>
      <protection/>
    </xf>
    <xf numFmtId="182" fontId="59" fillId="0" borderId="10" xfId="62" applyNumberFormat="1" applyFont="1" applyBorder="1" applyAlignment="1">
      <alignment horizontal="center" vertical="center" wrapText="1"/>
      <protection/>
    </xf>
    <xf numFmtId="182" fontId="58" fillId="0" borderId="10" xfId="0" applyNumberFormat="1" applyFont="1" applyBorder="1" applyAlignment="1">
      <alignment horizontal="center" vertical="center"/>
    </xf>
    <xf numFmtId="171" fontId="58" fillId="0" borderId="0" xfId="41" applyFont="1" applyAlignment="1">
      <alignment/>
    </xf>
    <xf numFmtId="0" fontId="58" fillId="0" borderId="0" xfId="62" applyNumberFormat="1" applyFont="1" applyBorder="1" applyAlignment="1">
      <alignment vertical="center"/>
      <protection/>
    </xf>
    <xf numFmtId="0" fontId="59" fillId="0" borderId="0" xfId="62" applyNumberFormat="1" applyFont="1" applyBorder="1" applyAlignment="1">
      <alignment vertical="center"/>
      <protection/>
    </xf>
    <xf numFmtId="0" fontId="58" fillId="0" borderId="0" xfId="0" applyFont="1" applyBorder="1" applyAlignment="1">
      <alignment/>
    </xf>
    <xf numFmtId="0" fontId="59" fillId="0" borderId="0" xfId="62" applyNumberFormat="1" applyFont="1" applyAlignment="1">
      <alignment horizontal="center" vertical="center"/>
      <protection/>
    </xf>
    <xf numFmtId="0" fontId="59" fillId="0" borderId="0" xfId="62" applyNumberFormat="1" applyFont="1" applyAlignment="1">
      <alignment horizontal="center" vertical="center" wrapText="1"/>
      <protection/>
    </xf>
    <xf numFmtId="0" fontId="59" fillId="0" borderId="10" xfId="62" applyNumberFormat="1" applyFont="1" applyBorder="1" applyAlignment="1">
      <alignment horizontal="center" vertical="center"/>
      <protection/>
    </xf>
    <xf numFmtId="0" fontId="60" fillId="0" borderId="0" xfId="62" applyFont="1" applyAlignment="1">
      <alignment horizontal="center"/>
      <protection/>
    </xf>
    <xf numFmtId="0" fontId="61" fillId="0" borderId="10" xfId="62" applyNumberFormat="1" applyFont="1" applyBorder="1" applyAlignment="1">
      <alignment horizontal="center" vertical="center" wrapText="1"/>
      <protection/>
    </xf>
    <xf numFmtId="0" fontId="60" fillId="0" borderId="10" xfId="0" applyFont="1" applyBorder="1" applyAlignment="1">
      <alignment horizontal="center" vertical="center"/>
    </xf>
    <xf numFmtId="2" fontId="60" fillId="0" borderId="10" xfId="62" applyNumberFormat="1" applyFont="1" applyBorder="1" applyAlignment="1">
      <alignment horizontal="center" vertical="center"/>
      <protection/>
    </xf>
    <xf numFmtId="0" fontId="61" fillId="0" borderId="0" xfId="62" applyNumberFormat="1" applyFont="1" applyBorder="1" applyAlignment="1">
      <alignment horizontal="center" vertical="center"/>
      <protection/>
    </xf>
    <xf numFmtId="0" fontId="60" fillId="0" borderId="0" xfId="0" applyFont="1" applyBorder="1" applyAlignment="1">
      <alignment horizontal="center"/>
    </xf>
    <xf numFmtId="0" fontId="60" fillId="0" borderId="0" xfId="0" applyFont="1" applyAlignment="1">
      <alignment horizontal="center"/>
    </xf>
    <xf numFmtId="0" fontId="61" fillId="0" borderId="11" xfId="62" applyNumberFormat="1" applyFont="1" applyBorder="1" applyAlignment="1">
      <alignment horizontal="center" vertical="center" wrapText="1"/>
      <protection/>
    </xf>
    <xf numFmtId="182" fontId="61" fillId="0" borderId="10" xfId="62" applyNumberFormat="1" applyFont="1" applyBorder="1" applyAlignment="1">
      <alignment horizontal="center" vertical="center" wrapText="1"/>
      <protection/>
    </xf>
    <xf numFmtId="182" fontId="60" fillId="0" borderId="10" xfId="0" applyNumberFormat="1" applyFont="1" applyBorder="1" applyAlignment="1">
      <alignment horizontal="center" vertical="center"/>
    </xf>
    <xf numFmtId="0" fontId="61" fillId="0" borderId="0" xfId="62" applyNumberFormat="1" applyFont="1" applyBorder="1" applyAlignment="1">
      <alignment vertical="center"/>
      <protection/>
    </xf>
    <xf numFmtId="0" fontId="60" fillId="0" borderId="0" xfId="0" applyFont="1" applyBorder="1" applyAlignment="1">
      <alignment/>
    </xf>
    <xf numFmtId="0" fontId="60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0" borderId="11" xfId="59" applyFont="1" applyFill="1" applyBorder="1" applyAlignment="1">
      <alignment horizontal="center" vertical="center" wrapText="1"/>
      <protection/>
    </xf>
    <xf numFmtId="0" fontId="8" fillId="0" borderId="11" xfId="59" applyFont="1" applyFill="1" applyBorder="1" applyAlignment="1">
      <alignment horizontal="left" vertical="center" wrapText="1"/>
      <protection/>
    </xf>
    <xf numFmtId="166" fontId="7" fillId="33" borderId="0" xfId="0" applyNumberFormat="1" applyFont="1" applyFill="1" applyBorder="1" applyAlignment="1">
      <alignment vertical="center"/>
    </xf>
    <xf numFmtId="0" fontId="56" fillId="0" borderId="0" xfId="0" applyFont="1" applyAlignment="1">
      <alignment/>
    </xf>
    <xf numFmtId="10" fontId="6" fillId="0" borderId="10" xfId="59" applyNumberFormat="1" applyFont="1" applyFill="1" applyBorder="1" applyAlignment="1">
      <alignment horizontal="left" vertical="center" wrapText="1"/>
      <protection/>
    </xf>
    <xf numFmtId="171" fontId="6" fillId="0" borderId="10" xfId="41" applyFont="1" applyBorder="1" applyAlignment="1">
      <alignment horizontal="right" vertical="center" wrapText="1"/>
    </xf>
    <xf numFmtId="171" fontId="56" fillId="0" borderId="10" xfId="41" applyFont="1" applyBorder="1" applyAlignment="1">
      <alignment horizontal="right" vertical="center" wrapText="1"/>
    </xf>
    <xf numFmtId="171" fontId="8" fillId="0" borderId="10" xfId="41" applyFont="1" applyBorder="1" applyAlignment="1">
      <alignment horizontal="right" vertical="center" wrapText="1"/>
    </xf>
    <xf numFmtId="3" fontId="8" fillId="0" borderId="11" xfId="0" applyNumberFormat="1" applyFont="1" applyBorder="1" applyAlignment="1">
      <alignment horizontal="right" vertical="center" wrapText="1"/>
    </xf>
    <xf numFmtId="191" fontId="8" fillId="0" borderId="11" xfId="0" applyNumberFormat="1" applyFont="1" applyBorder="1" applyAlignment="1">
      <alignment horizontal="right" vertical="center" wrapText="1"/>
    </xf>
    <xf numFmtId="191" fontId="8" fillId="0" borderId="10" xfId="41" applyNumberFormat="1" applyFont="1" applyBorder="1" applyAlignment="1">
      <alignment horizontal="right" vertical="center" wrapText="1"/>
    </xf>
    <xf numFmtId="191" fontId="6" fillId="0" borderId="10" xfId="41" applyNumberFormat="1" applyFont="1" applyBorder="1" applyAlignment="1">
      <alignment horizontal="right" vertical="center" wrapText="1"/>
    </xf>
    <xf numFmtId="191" fontId="55" fillId="0" borderId="10" xfId="41" applyNumberFormat="1" applyFont="1" applyBorder="1" applyAlignment="1">
      <alignment horizontal="right" vertical="center" wrapText="1"/>
    </xf>
    <xf numFmtId="191" fontId="56" fillId="0" borderId="10" xfId="41" applyNumberFormat="1" applyFont="1" applyBorder="1" applyAlignment="1">
      <alignment horizontal="right" vertical="center" wrapText="1"/>
    </xf>
    <xf numFmtId="180" fontId="8" fillId="0" borderId="11" xfId="0" applyNumberFormat="1" applyFont="1" applyBorder="1" applyAlignment="1">
      <alignment horizontal="right" vertical="center" wrapText="1"/>
    </xf>
    <xf numFmtId="180" fontId="8" fillId="0" borderId="10" xfId="41" applyNumberFormat="1" applyFont="1" applyBorder="1" applyAlignment="1">
      <alignment horizontal="right" vertical="center" wrapText="1"/>
    </xf>
    <xf numFmtId="214" fontId="8" fillId="0" borderId="10" xfId="41" applyNumberFormat="1" applyFont="1" applyBorder="1" applyAlignment="1">
      <alignment horizontal="right" vertical="center" wrapText="1"/>
    </xf>
    <xf numFmtId="180" fontId="6" fillId="0" borderId="10" xfId="41" applyNumberFormat="1" applyFont="1" applyBorder="1" applyAlignment="1">
      <alignment horizontal="right" vertical="center" wrapText="1"/>
    </xf>
    <xf numFmtId="214" fontId="6" fillId="0" borderId="10" xfId="41" applyNumberFormat="1" applyFont="1" applyBorder="1" applyAlignment="1">
      <alignment horizontal="right" vertical="center" wrapText="1"/>
    </xf>
    <xf numFmtId="214" fontId="56" fillId="0" borderId="10" xfId="41" applyNumberFormat="1" applyFont="1" applyBorder="1" applyAlignment="1">
      <alignment horizontal="right" vertical="center" wrapText="1"/>
    </xf>
    <xf numFmtId="214" fontId="55" fillId="0" borderId="10" xfId="41" applyNumberFormat="1" applyFont="1" applyBorder="1" applyAlignment="1">
      <alignment horizontal="right" vertical="center" wrapText="1"/>
    </xf>
    <xf numFmtId="0" fontId="5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3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3" fontId="0" fillId="0" borderId="10" xfId="0" applyNumberForma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3" fontId="0" fillId="0" borderId="10" xfId="0" applyNumberForma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3" fontId="53" fillId="0" borderId="10" xfId="0" applyNumberFormat="1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3" fontId="53" fillId="0" borderId="10" xfId="0" applyNumberFormat="1" applyFont="1" applyBorder="1" applyAlignment="1">
      <alignment horizontal="right" vertical="center" wrapText="1"/>
    </xf>
    <xf numFmtId="3" fontId="53" fillId="0" borderId="10" xfId="0" applyNumberFormat="1" applyFont="1" applyBorder="1" applyAlignment="1">
      <alignment horizontal="left" vertical="center" wrapText="1"/>
    </xf>
    <xf numFmtId="3" fontId="53" fillId="0" borderId="10" xfId="0" applyNumberFormat="1" applyFont="1" applyBorder="1" applyAlignment="1">
      <alignment horizontal="justify" vertical="center" wrapText="1"/>
    </xf>
    <xf numFmtId="0" fontId="9" fillId="0" borderId="0" xfId="0" applyFont="1" applyAlignment="1">
      <alignment/>
    </xf>
    <xf numFmtId="0" fontId="11" fillId="0" borderId="0" xfId="61" applyFont="1" applyFill="1" applyAlignment="1">
      <alignment vertical="center"/>
      <protection/>
    </xf>
    <xf numFmtId="0" fontId="11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59" applyFont="1" applyFill="1" applyAlignment="1">
      <alignment horizontal="center" vertical="center"/>
      <protection/>
    </xf>
    <xf numFmtId="0" fontId="9" fillId="0" borderId="0" xfId="59" applyFont="1" applyFill="1" applyAlignment="1">
      <alignment horizontal="right" vertical="center"/>
      <protection/>
    </xf>
    <xf numFmtId="180" fontId="9" fillId="0" borderId="0" xfId="43" applyNumberFormat="1" applyFont="1" applyFill="1" applyAlignment="1">
      <alignment horizontal="right" vertical="center"/>
    </xf>
    <xf numFmtId="0" fontId="9" fillId="0" borderId="0" xfId="59" applyFont="1" applyFill="1" applyAlignment="1">
      <alignment vertical="center"/>
      <protection/>
    </xf>
    <xf numFmtId="0" fontId="10" fillId="0" borderId="0" xfId="59" applyFont="1" applyFill="1" applyBorder="1" applyAlignment="1">
      <alignment horizontal="center" vertical="center" wrapText="1"/>
      <protection/>
    </xf>
    <xf numFmtId="0" fontId="9" fillId="0" borderId="0" xfId="59" applyFont="1" applyFill="1" applyAlignment="1">
      <alignment vertical="center" wrapText="1"/>
      <protection/>
    </xf>
    <xf numFmtId="0" fontId="10" fillId="0" borderId="10" xfId="59" applyFont="1" applyFill="1" applyBorder="1" applyAlignment="1">
      <alignment horizontal="center" vertical="center" wrapText="1"/>
      <protection/>
    </xf>
    <xf numFmtId="180" fontId="9" fillId="0" borderId="0" xfId="59" applyNumberFormat="1" applyFont="1" applyFill="1" applyAlignment="1">
      <alignment vertical="center"/>
      <protection/>
    </xf>
    <xf numFmtId="0" fontId="9" fillId="0" borderId="10" xfId="59" applyFont="1" applyFill="1" applyBorder="1" applyAlignment="1">
      <alignment vertical="center"/>
      <protection/>
    </xf>
    <xf numFmtId="180" fontId="10" fillId="0" borderId="10" xfId="43" applyNumberFormat="1" applyFont="1" applyFill="1" applyBorder="1" applyAlignment="1">
      <alignment horizontal="center" vertical="center"/>
    </xf>
    <xf numFmtId="0" fontId="10" fillId="0" borderId="10" xfId="59" applyFont="1" applyFill="1" applyBorder="1" applyAlignment="1">
      <alignment horizontal="left" vertical="center" wrapText="1"/>
      <protection/>
    </xf>
    <xf numFmtId="180" fontId="10" fillId="0" borderId="10" xfId="43" applyNumberFormat="1" applyFont="1" applyFill="1" applyBorder="1" applyAlignment="1">
      <alignment horizontal="center" vertical="center" wrapText="1"/>
    </xf>
    <xf numFmtId="182" fontId="10" fillId="0" borderId="10" xfId="59" applyNumberFormat="1" applyFont="1" applyFill="1" applyBorder="1" applyAlignment="1">
      <alignment horizontal="center" vertical="center" wrapText="1"/>
      <protection/>
    </xf>
    <xf numFmtId="0" fontId="9" fillId="0" borderId="0" xfId="59" applyFont="1" applyFill="1" applyBorder="1" applyAlignment="1">
      <alignment vertical="center"/>
      <protection/>
    </xf>
    <xf numFmtId="0" fontId="9" fillId="0" borderId="10" xfId="59" applyFont="1" applyFill="1" applyBorder="1" applyAlignment="1" quotePrefix="1">
      <alignment horizontal="center" vertical="center" wrapText="1"/>
      <protection/>
    </xf>
    <xf numFmtId="0" fontId="9" fillId="0" borderId="10" xfId="59" applyFont="1" applyFill="1" applyBorder="1" applyAlignment="1">
      <alignment horizontal="left" vertical="center" wrapText="1"/>
      <protection/>
    </xf>
    <xf numFmtId="0" fontId="9" fillId="0" borderId="10" xfId="59" applyFont="1" applyFill="1" applyBorder="1" applyAlignment="1">
      <alignment horizontal="center" vertical="center" wrapText="1"/>
      <protection/>
    </xf>
    <xf numFmtId="3" fontId="9" fillId="0" borderId="10" xfId="43" applyNumberFormat="1" applyFont="1" applyFill="1" applyBorder="1" applyAlignment="1">
      <alignment horizontal="right" vertical="center" wrapText="1"/>
    </xf>
    <xf numFmtId="180" fontId="9" fillId="0" borderId="10" xfId="43" applyNumberFormat="1" applyFont="1" applyFill="1" applyBorder="1" applyAlignment="1">
      <alignment horizontal="right" vertical="center" wrapText="1"/>
    </xf>
    <xf numFmtId="0" fontId="10" fillId="0" borderId="0" xfId="59" applyFont="1" applyFill="1" applyBorder="1" applyAlignment="1">
      <alignment vertical="center"/>
      <protection/>
    </xf>
    <xf numFmtId="0" fontId="10" fillId="0" borderId="0" xfId="59" applyFont="1" applyFill="1" applyAlignment="1">
      <alignment vertical="center"/>
      <protection/>
    </xf>
    <xf numFmtId="0" fontId="10" fillId="0" borderId="10" xfId="59" applyFont="1" applyFill="1" applyBorder="1" applyAlignment="1">
      <alignment horizontal="center" vertical="center"/>
      <protection/>
    </xf>
    <xf numFmtId="0" fontId="10" fillId="0" borderId="10" xfId="59" applyFont="1" applyFill="1" applyBorder="1" applyAlignment="1">
      <alignment vertical="center"/>
      <protection/>
    </xf>
    <xf numFmtId="171" fontId="10" fillId="0" borderId="10" xfId="41" applyFont="1" applyFill="1" applyBorder="1" applyAlignment="1">
      <alignment horizontal="center" vertical="center" wrapText="1"/>
    </xf>
    <xf numFmtId="171" fontId="9" fillId="0" borderId="10" xfId="41" applyFont="1" applyFill="1" applyBorder="1" applyAlignment="1">
      <alignment horizontal="center" vertical="center" wrapText="1"/>
    </xf>
    <xf numFmtId="180" fontId="9" fillId="0" borderId="10" xfId="43" applyNumberFormat="1" applyFont="1" applyFill="1" applyBorder="1" applyAlignment="1">
      <alignment horizontal="center" vertical="center" wrapText="1"/>
    </xf>
    <xf numFmtId="166" fontId="11" fillId="33" borderId="0" xfId="0" applyNumberFormat="1" applyFont="1" applyFill="1" applyBorder="1" applyAlignment="1">
      <alignment vertical="center"/>
    </xf>
    <xf numFmtId="0" fontId="9" fillId="0" borderId="0" xfId="0" applyFont="1" applyBorder="1" applyAlignment="1">
      <alignment/>
    </xf>
    <xf numFmtId="0" fontId="10" fillId="0" borderId="0" xfId="0" applyFont="1" applyAlignment="1">
      <alignment horizontal="center"/>
    </xf>
    <xf numFmtId="0" fontId="53" fillId="0" borderId="10" xfId="0" applyFont="1" applyBorder="1" applyAlignment="1">
      <alignment horizontal="center" vertical="center" wrapText="1"/>
    </xf>
    <xf numFmtId="0" fontId="13" fillId="0" borderId="10" xfId="59" applyFont="1" applyFill="1" applyBorder="1" applyAlignment="1">
      <alignment horizontal="center" vertical="center" wrapText="1"/>
      <protection/>
    </xf>
    <xf numFmtId="0" fontId="13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180" fontId="13" fillId="0" borderId="11" xfId="0" applyNumberFormat="1" applyFont="1" applyBorder="1" applyAlignment="1">
      <alignment horizontal="right" vertical="center" wrapText="1"/>
    </xf>
    <xf numFmtId="0" fontId="13" fillId="0" borderId="10" xfId="59" applyFont="1" applyFill="1" applyBorder="1" applyAlignment="1">
      <alignment horizontal="left" vertical="center" wrapText="1"/>
      <protection/>
    </xf>
    <xf numFmtId="180" fontId="13" fillId="0" borderId="10" xfId="41" applyNumberFormat="1" applyFont="1" applyBorder="1" applyAlignment="1">
      <alignment horizontal="right" vertical="center" wrapText="1"/>
    </xf>
    <xf numFmtId="180" fontId="14" fillId="0" borderId="10" xfId="41" applyNumberFormat="1" applyFont="1" applyBorder="1" applyAlignment="1">
      <alignment horizontal="right" vertical="center" wrapText="1"/>
    </xf>
    <xf numFmtId="3" fontId="14" fillId="0" borderId="10" xfId="41" applyNumberFormat="1" applyFont="1" applyBorder="1" applyAlignment="1">
      <alignment horizontal="right" vertical="center" wrapText="1"/>
    </xf>
    <xf numFmtId="3" fontId="13" fillId="0" borderId="10" xfId="41" applyNumberFormat="1" applyFont="1" applyBorder="1" applyAlignment="1">
      <alignment horizontal="right" vertical="center" wrapText="1"/>
    </xf>
    <xf numFmtId="0" fontId="10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3" fontId="14" fillId="0" borderId="10" xfId="59" applyNumberFormat="1" applyFont="1" applyFill="1" applyBorder="1" applyAlignment="1">
      <alignment horizontal="right" vertical="center" wrapText="1"/>
      <protection/>
    </xf>
    <xf numFmtId="171" fontId="14" fillId="0" borderId="10" xfId="41" applyFont="1" applyBorder="1" applyAlignment="1">
      <alignment horizontal="right" vertical="center" wrapText="1"/>
    </xf>
    <xf numFmtId="3" fontId="13" fillId="0" borderId="10" xfId="59" applyNumberFormat="1" applyFont="1" applyFill="1" applyBorder="1" applyAlignment="1">
      <alignment horizontal="right" vertical="center" wrapText="1"/>
      <protection/>
    </xf>
    <xf numFmtId="3" fontId="10" fillId="0" borderId="10" xfId="43" applyNumberFormat="1" applyFont="1" applyFill="1" applyBorder="1" applyAlignment="1">
      <alignment horizontal="right" vertical="center" wrapText="1"/>
    </xf>
    <xf numFmtId="180" fontId="10" fillId="0" borderId="10" xfId="43" applyNumberFormat="1" applyFont="1" applyFill="1" applyBorder="1" applyAlignment="1">
      <alignment horizontal="right" vertical="center" wrapText="1"/>
    </xf>
    <xf numFmtId="0" fontId="9" fillId="0" borderId="10" xfId="59" applyFont="1" applyFill="1" applyBorder="1" applyAlignment="1">
      <alignment horizontal="center" vertical="center"/>
      <protection/>
    </xf>
    <xf numFmtId="0" fontId="53" fillId="0" borderId="10" xfId="59" applyFont="1" applyFill="1" applyBorder="1" applyAlignment="1">
      <alignment horizontal="center" vertical="center" wrapText="1"/>
      <protection/>
    </xf>
    <xf numFmtId="0" fontId="53" fillId="0" borderId="10" xfId="59" applyFont="1" applyFill="1" applyBorder="1" applyAlignment="1">
      <alignment horizontal="left" vertical="center" wrapText="1"/>
      <protection/>
    </xf>
    <xf numFmtId="0" fontId="0" fillId="0" borderId="10" xfId="59" applyFont="1" applyFill="1" applyBorder="1" applyAlignment="1" quotePrefix="1">
      <alignment horizontal="center" vertical="center" wrapText="1"/>
      <protection/>
    </xf>
    <xf numFmtId="0" fontId="0" fillId="0" borderId="10" xfId="59" applyFont="1" applyFill="1" applyBorder="1" applyAlignment="1">
      <alignment horizontal="left" vertical="center"/>
      <protection/>
    </xf>
    <xf numFmtId="0" fontId="13" fillId="0" borderId="0" xfId="0" applyFont="1" applyAlignment="1">
      <alignment horizontal="justify" vertical="center" wrapText="1"/>
    </xf>
    <xf numFmtId="0" fontId="9" fillId="0" borderId="0" xfId="0" applyFont="1" applyBorder="1" applyAlignment="1">
      <alignment horizontal="justify" vertical="center" wrapText="1"/>
    </xf>
    <xf numFmtId="166" fontId="11" fillId="33" borderId="0" xfId="0" applyNumberFormat="1" applyFont="1" applyFill="1" applyBorder="1" applyAlignment="1">
      <alignment horizontal="justify" vertical="center" wrapText="1"/>
    </xf>
    <xf numFmtId="0" fontId="10" fillId="0" borderId="0" xfId="0" applyFont="1" applyAlignment="1">
      <alignment horizontal="justify" vertical="center" wrapText="1"/>
    </xf>
    <xf numFmtId="0" fontId="9" fillId="0" borderId="0" xfId="0" applyFont="1" applyAlignment="1">
      <alignment horizontal="justify" vertical="center" wrapText="1"/>
    </xf>
    <xf numFmtId="0" fontId="6" fillId="0" borderId="0" xfId="0" applyFont="1" applyAlignment="1">
      <alignment horizontal="justify" vertical="center" wrapText="1"/>
    </xf>
    <xf numFmtId="0" fontId="10" fillId="0" borderId="0" xfId="59" applyFont="1" applyFill="1" applyBorder="1" applyAlignment="1">
      <alignment horizontal="justify" vertical="center" wrapText="1"/>
      <protection/>
    </xf>
    <xf numFmtId="0" fontId="14" fillId="0" borderId="0" xfId="0" applyFont="1" applyAlignment="1">
      <alignment horizontal="justify" vertical="center" wrapText="1"/>
    </xf>
    <xf numFmtId="0" fontId="15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3" fontId="10" fillId="0" borderId="10" xfId="0" applyNumberFormat="1" applyFont="1" applyBorder="1" applyAlignment="1">
      <alignment horizontal="right" vertical="center" wrapText="1"/>
    </xf>
    <xf numFmtId="3" fontId="9" fillId="0" borderId="10" xfId="0" applyNumberFormat="1" applyFont="1" applyBorder="1" applyAlignment="1">
      <alignment horizontal="right" vertical="center" wrapText="1"/>
    </xf>
    <xf numFmtId="0" fontId="0" fillId="0" borderId="10" xfId="59" applyFont="1" applyFill="1" applyBorder="1" applyAlignment="1">
      <alignment horizontal="left" vertical="center" wrapText="1"/>
      <protection/>
    </xf>
    <xf numFmtId="180" fontId="10" fillId="0" borderId="10" xfId="43" applyNumberFormat="1" applyFont="1" applyFill="1" applyBorder="1" applyAlignment="1">
      <alignment horizontal="right" vertical="center"/>
    </xf>
    <xf numFmtId="2" fontId="10" fillId="0" borderId="10" xfId="59" applyNumberFormat="1" applyFont="1" applyFill="1" applyBorder="1" applyAlignment="1">
      <alignment horizontal="center" vertical="center" wrapText="1"/>
      <protection/>
    </xf>
    <xf numFmtId="3" fontId="9" fillId="0" borderId="10" xfId="59" applyNumberFormat="1" applyFont="1" applyFill="1" applyBorder="1" applyAlignment="1">
      <alignment horizontal="center" vertical="center" wrapText="1"/>
      <protection/>
    </xf>
    <xf numFmtId="0" fontId="9" fillId="0" borderId="0" xfId="59" applyFont="1" applyFill="1" applyAlignment="1">
      <alignment horizontal="center" vertical="center" wrapText="1"/>
      <protection/>
    </xf>
    <xf numFmtId="181" fontId="9" fillId="0" borderId="10" xfId="41" applyNumberFormat="1" applyFont="1" applyFill="1" applyBorder="1" applyAlignment="1">
      <alignment horizontal="center" vertical="center"/>
    </xf>
    <xf numFmtId="171" fontId="9" fillId="0" borderId="10" xfId="41" applyNumberFormat="1" applyFont="1" applyFill="1" applyBorder="1" applyAlignment="1">
      <alignment horizontal="center" vertical="center"/>
    </xf>
    <xf numFmtId="193" fontId="9" fillId="0" borderId="0" xfId="59" applyNumberFormat="1" applyFont="1" applyFill="1" applyAlignment="1">
      <alignment vertical="center"/>
      <protection/>
    </xf>
    <xf numFmtId="4" fontId="13" fillId="0" borderId="10" xfId="41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2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182" fontId="10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82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 wrapText="1"/>
    </xf>
    <xf numFmtId="181" fontId="9" fillId="0" borderId="0" xfId="41" applyNumberFormat="1" applyFont="1" applyFill="1" applyAlignment="1">
      <alignment vertical="center"/>
    </xf>
    <xf numFmtId="214" fontId="13" fillId="0" borderId="10" xfId="41" applyNumberFormat="1" applyFont="1" applyBorder="1" applyAlignment="1">
      <alignment horizontal="right" vertical="center" wrapText="1"/>
    </xf>
    <xf numFmtId="214" fontId="14" fillId="0" borderId="10" xfId="41" applyNumberFormat="1" applyFont="1" applyBorder="1" applyAlignment="1">
      <alignment horizontal="center" vertical="center" wrapText="1"/>
    </xf>
    <xf numFmtId="191" fontId="13" fillId="0" borderId="10" xfId="41" applyNumberFormat="1" applyFont="1" applyBorder="1" applyAlignment="1">
      <alignment horizontal="right" vertical="center" wrapText="1"/>
    </xf>
    <xf numFmtId="191" fontId="14" fillId="0" borderId="10" xfId="41" applyNumberFormat="1" applyFont="1" applyBorder="1" applyAlignment="1">
      <alignment horizontal="right" vertical="center" wrapText="1"/>
    </xf>
    <xf numFmtId="4" fontId="14" fillId="0" borderId="10" xfId="41" applyNumberFormat="1" applyFont="1" applyBorder="1" applyAlignment="1">
      <alignment horizontal="center" vertical="center" wrapText="1"/>
    </xf>
    <xf numFmtId="214" fontId="13" fillId="0" borderId="10" xfId="41" applyNumberFormat="1" applyFont="1" applyBorder="1" applyAlignment="1">
      <alignment horizontal="center" vertical="center" wrapText="1"/>
    </xf>
    <xf numFmtId="0" fontId="10" fillId="34" borderId="10" xfId="59" applyFont="1" applyFill="1" applyBorder="1" applyAlignment="1">
      <alignment horizontal="left" vertical="center"/>
      <protection/>
    </xf>
    <xf numFmtId="0" fontId="10" fillId="34" borderId="10" xfId="59" applyFont="1" applyFill="1" applyBorder="1" applyAlignment="1">
      <alignment horizontal="justify" vertical="center" wrapText="1"/>
      <protection/>
    </xf>
    <xf numFmtId="0" fontId="61" fillId="0" borderId="10" xfId="62" applyNumberFormat="1" applyFont="1" applyBorder="1" applyAlignment="1">
      <alignment horizontal="center" vertical="center" wrapText="1"/>
      <protection/>
    </xf>
    <xf numFmtId="0" fontId="59" fillId="0" borderId="13" xfId="62" applyNumberFormat="1" applyFont="1" applyBorder="1" applyAlignment="1">
      <alignment horizontal="center" vertical="center" wrapText="1"/>
      <protection/>
    </xf>
    <xf numFmtId="0" fontId="59" fillId="0" borderId="14" xfId="62" applyNumberFormat="1" applyFont="1" applyBorder="1" applyAlignment="1">
      <alignment horizontal="center" vertical="center" wrapText="1"/>
      <protection/>
    </xf>
    <xf numFmtId="0" fontId="59" fillId="0" borderId="12" xfId="62" applyNumberFormat="1" applyFont="1" applyBorder="1" applyAlignment="1">
      <alignment horizontal="center" vertical="center" wrapText="1"/>
      <protection/>
    </xf>
    <xf numFmtId="0" fontId="59" fillId="0" borderId="10" xfId="62" applyNumberFormat="1" applyFont="1" applyBorder="1" applyAlignment="1">
      <alignment horizontal="center" vertical="center" wrapText="1"/>
      <protection/>
    </xf>
    <xf numFmtId="200" fontId="58" fillId="0" borderId="10" xfId="0" applyNumberFormat="1" applyFont="1" applyBorder="1" applyAlignment="1">
      <alignment horizontal="center" vertical="center" wrapText="1"/>
    </xf>
    <xf numFmtId="1" fontId="58" fillId="0" borderId="10" xfId="62" applyNumberFormat="1" applyFont="1" applyBorder="1" applyAlignment="1">
      <alignment horizontal="center" vertical="center"/>
      <protection/>
    </xf>
    <xf numFmtId="0" fontId="59" fillId="0" borderId="0" xfId="62" applyNumberFormat="1" applyFont="1" applyAlignment="1">
      <alignment horizontal="center" vertical="center" wrapText="1"/>
      <protection/>
    </xf>
    <xf numFmtId="0" fontId="59" fillId="0" borderId="0" xfId="62" applyNumberFormat="1" applyFont="1" applyAlignment="1">
      <alignment horizontal="center" vertical="center"/>
      <protection/>
    </xf>
    <xf numFmtId="0" fontId="59" fillId="0" borderId="10" xfId="62" applyNumberFormat="1" applyFont="1" applyBorder="1" applyAlignment="1">
      <alignment horizontal="center" vertical="center"/>
      <protection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2" fontId="10" fillId="0" borderId="0" xfId="61" applyNumberFormat="1" applyFont="1" applyFill="1" applyAlignment="1">
      <alignment horizontal="center" vertical="center" wrapText="1"/>
      <protection/>
    </xf>
    <xf numFmtId="0" fontId="10" fillId="0" borderId="1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1" fillId="0" borderId="0" xfId="61" applyFont="1" applyFill="1" applyAlignment="1">
      <alignment horizontal="left" vertical="center"/>
      <protection/>
    </xf>
    <xf numFmtId="0" fontId="10" fillId="0" borderId="10" xfId="0" applyFont="1" applyBorder="1" applyAlignment="1">
      <alignment horizontal="center" vertical="center" wrapText="1"/>
    </xf>
    <xf numFmtId="2" fontId="9" fillId="0" borderId="0" xfId="61" applyNumberFormat="1" applyFont="1" applyFill="1" applyAlignment="1">
      <alignment horizontal="center" vertical="center" wrapText="1"/>
      <protection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1" fillId="0" borderId="0" xfId="59" applyFont="1" applyFill="1" applyAlignment="1">
      <alignment horizontal="left" vertical="center"/>
      <protection/>
    </xf>
    <xf numFmtId="0" fontId="10" fillId="0" borderId="0" xfId="59" applyFont="1" applyFill="1" applyBorder="1" applyAlignment="1">
      <alignment horizontal="center" vertical="center" wrapText="1"/>
      <protection/>
    </xf>
    <xf numFmtId="0" fontId="9" fillId="0" borderId="0" xfId="59" applyFont="1" applyFill="1" applyBorder="1" applyAlignment="1">
      <alignment horizontal="center" vertical="center" wrapText="1"/>
      <protection/>
    </xf>
    <xf numFmtId="0" fontId="10" fillId="0" borderId="17" xfId="59" applyFont="1" applyFill="1" applyBorder="1" applyAlignment="1">
      <alignment horizontal="left" vertical="center" wrapText="1"/>
      <protection/>
    </xf>
    <xf numFmtId="0" fontId="10" fillId="0" borderId="10" xfId="59" applyFont="1" applyFill="1" applyBorder="1" applyAlignment="1">
      <alignment horizontal="center" vertical="center" wrapText="1"/>
      <protection/>
    </xf>
    <xf numFmtId="0" fontId="10" fillId="0" borderId="13" xfId="59" applyFont="1" applyFill="1" applyBorder="1" applyAlignment="1">
      <alignment horizontal="center" vertical="center"/>
      <protection/>
    </xf>
    <xf numFmtId="0" fontId="10" fillId="0" borderId="12" xfId="59" applyFont="1" applyFill="1" applyBorder="1" applyAlignment="1">
      <alignment horizontal="center" vertical="center"/>
      <protection/>
    </xf>
    <xf numFmtId="0" fontId="10" fillId="0" borderId="0" xfId="0" applyFont="1" applyAlignment="1">
      <alignment horizontal="center" vertical="center" wrapText="1"/>
    </xf>
    <xf numFmtId="0" fontId="13" fillId="0" borderId="15" xfId="59" applyFont="1" applyFill="1" applyBorder="1" applyAlignment="1">
      <alignment horizontal="center" vertical="center" wrapText="1"/>
      <protection/>
    </xf>
    <xf numFmtId="0" fontId="13" fillId="0" borderId="11" xfId="59" applyFont="1" applyFill="1" applyBorder="1" applyAlignment="1">
      <alignment horizontal="center" vertical="center" wrapText="1"/>
      <protection/>
    </xf>
    <xf numFmtId="0" fontId="13" fillId="0" borderId="13" xfId="59" applyFont="1" applyFill="1" applyBorder="1" applyAlignment="1">
      <alignment horizontal="center" vertical="center" wrapText="1"/>
      <protection/>
    </xf>
    <xf numFmtId="0" fontId="13" fillId="0" borderId="12" xfId="59" applyFont="1" applyFill="1" applyBorder="1" applyAlignment="1">
      <alignment horizontal="center" vertical="center" wrapText="1"/>
      <protection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0" fillId="0" borderId="0" xfId="0" applyFont="1" applyAlignment="1">
      <alignment horizontal="justify" vertical="center" wrapText="1"/>
    </xf>
    <xf numFmtId="0" fontId="9" fillId="0" borderId="0" xfId="0" applyFont="1" applyAlignment="1">
      <alignment horizontal="justify" vertical="center" wrapText="1"/>
    </xf>
    <xf numFmtId="166" fontId="8" fillId="33" borderId="0" xfId="0" applyNumberFormat="1" applyFont="1" applyFill="1" applyBorder="1" applyAlignment="1">
      <alignment horizontal="center" vertical="center" wrapText="1"/>
    </xf>
    <xf numFmtId="0" fontId="8" fillId="0" borderId="0" xfId="59" applyFont="1" applyFill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3" fontId="53" fillId="0" borderId="13" xfId="0" applyNumberFormat="1" applyFont="1" applyBorder="1" applyAlignment="1">
      <alignment horizontal="center" vertical="center" wrapText="1"/>
    </xf>
    <xf numFmtId="3" fontId="53" fillId="0" borderId="12" xfId="0" applyNumberFormat="1" applyFont="1" applyBorder="1" applyAlignment="1">
      <alignment horizontal="center" vertical="center"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 2 2" xfId="43"/>
    <cellStyle name="Comma 3" xfId="44"/>
    <cellStyle name="Currency" xfId="45"/>
    <cellStyle name="Currency [0]" xfId="46"/>
    <cellStyle name="Check Cell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 2" xfId="59"/>
    <cellStyle name="Normal 3" xfId="60"/>
    <cellStyle name="Normal_Sheet3" xfId="61"/>
    <cellStyle name="Normal_Sheet8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zoomScalePageLayoutView="0" workbookViewId="0" topLeftCell="A1">
      <selection activeCell="C8" sqref="C8:C15"/>
    </sheetView>
  </sheetViews>
  <sheetFormatPr defaultColWidth="9.00390625" defaultRowHeight="15.75"/>
  <cols>
    <col min="1" max="1" width="9.625" style="18" customWidth="1"/>
    <col min="2" max="2" width="8.50390625" style="18" customWidth="1"/>
    <col min="3" max="3" width="10.625" style="18" customWidth="1"/>
    <col min="4" max="4" width="10.75390625" style="35" customWidth="1"/>
    <col min="5" max="5" width="9.375" style="41" customWidth="1"/>
    <col min="6" max="7" width="13.25390625" style="18" customWidth="1"/>
    <col min="8" max="8" width="15.75390625" style="18" customWidth="1"/>
    <col min="9" max="10" width="9.00390625" style="18" customWidth="1"/>
    <col min="11" max="11" width="9.75390625" style="18" customWidth="1"/>
    <col min="12" max="16384" width="9.00390625" style="18" customWidth="1"/>
  </cols>
  <sheetData>
    <row r="1" spans="1:8" ht="19.5" customHeight="1">
      <c r="A1" s="15" t="s">
        <v>31</v>
      </c>
      <c r="B1" s="16"/>
      <c r="C1" s="17"/>
      <c r="D1" s="29"/>
      <c r="E1" s="29"/>
      <c r="F1" s="17"/>
      <c r="G1" s="17"/>
      <c r="H1" s="17"/>
    </row>
    <row r="2" spans="1:8" ht="34.5" customHeight="1">
      <c r="A2" s="183" t="s">
        <v>51</v>
      </c>
      <c r="B2" s="183"/>
      <c r="C2" s="183"/>
      <c r="D2" s="183"/>
      <c r="E2" s="183"/>
      <c r="F2" s="183"/>
      <c r="G2" s="183"/>
      <c r="H2" s="183"/>
    </row>
    <row r="3" spans="1:8" ht="34.5" customHeight="1">
      <c r="A3" s="183" t="s">
        <v>32</v>
      </c>
      <c r="B3" s="184"/>
      <c r="C3" s="184"/>
      <c r="D3" s="184"/>
      <c r="E3" s="184"/>
      <c r="F3" s="184"/>
      <c r="G3" s="184"/>
      <c r="H3" s="184"/>
    </row>
    <row r="4" spans="1:8" ht="15" customHeight="1">
      <c r="A4" s="27"/>
      <c r="B4" s="26"/>
      <c r="C4" s="26"/>
      <c r="D4" s="26"/>
      <c r="E4" s="26"/>
      <c r="F4" s="26"/>
      <c r="G4" s="26"/>
      <c r="H4" s="26"/>
    </row>
    <row r="5" spans="1:8" ht="24.75" customHeight="1">
      <c r="A5" s="185" t="s">
        <v>33</v>
      </c>
      <c r="B5" s="185" t="s">
        <v>16</v>
      </c>
      <c r="C5" s="185" t="s">
        <v>2</v>
      </c>
      <c r="D5" s="176" t="s">
        <v>3</v>
      </c>
      <c r="E5" s="177" t="s">
        <v>52</v>
      </c>
      <c r="F5" s="178"/>
      <c r="G5" s="179"/>
      <c r="H5" s="180" t="s">
        <v>5</v>
      </c>
    </row>
    <row r="6" spans="1:8" ht="34.5" customHeight="1">
      <c r="A6" s="185"/>
      <c r="B6" s="185"/>
      <c r="C6" s="185"/>
      <c r="D6" s="176"/>
      <c r="E6" s="36" t="s">
        <v>14</v>
      </c>
      <c r="F6" s="19" t="s">
        <v>53</v>
      </c>
      <c r="G6" s="19" t="s">
        <v>54</v>
      </c>
      <c r="H6" s="180"/>
    </row>
    <row r="7" spans="1:8" ht="24.75" customHeight="1">
      <c r="A7" s="28" t="s">
        <v>34</v>
      </c>
      <c r="B7" s="28" t="s">
        <v>35</v>
      </c>
      <c r="C7" s="28" t="s">
        <v>19</v>
      </c>
      <c r="D7" s="30" t="s">
        <v>36</v>
      </c>
      <c r="E7" s="37">
        <f>F7+G7</f>
        <v>20</v>
      </c>
      <c r="F7" s="20">
        <f>SUM(F8:F15)</f>
        <v>1.2</v>
      </c>
      <c r="G7" s="20">
        <f>SUM(G8:G15)</f>
        <v>18.8</v>
      </c>
      <c r="H7" s="20"/>
    </row>
    <row r="8" spans="1:14" ht="24.75" customHeight="1">
      <c r="A8" s="181" t="s">
        <v>18</v>
      </c>
      <c r="B8" s="182">
        <v>693</v>
      </c>
      <c r="C8" s="182">
        <v>6</v>
      </c>
      <c r="D8" s="31" t="s">
        <v>22</v>
      </c>
      <c r="E8" s="38">
        <f aca="true" t="shared" si="0" ref="E8:E14">F8+G8</f>
        <v>3</v>
      </c>
      <c r="F8" s="21"/>
      <c r="G8" s="21">
        <v>3</v>
      </c>
      <c r="H8" s="21" t="s">
        <v>30</v>
      </c>
      <c r="M8" s="22"/>
      <c r="N8" s="22"/>
    </row>
    <row r="9" spans="1:14" ht="24.75" customHeight="1">
      <c r="A9" s="181"/>
      <c r="B9" s="182"/>
      <c r="C9" s="182"/>
      <c r="D9" s="31" t="s">
        <v>24</v>
      </c>
      <c r="E9" s="38">
        <f t="shared" si="0"/>
        <v>3.1</v>
      </c>
      <c r="F9" s="21"/>
      <c r="G9" s="21">
        <v>3.1</v>
      </c>
      <c r="H9" s="21" t="s">
        <v>30</v>
      </c>
      <c r="M9" s="22"/>
      <c r="N9" s="22"/>
    </row>
    <row r="10" spans="1:14" ht="24.75" customHeight="1">
      <c r="A10" s="181"/>
      <c r="B10" s="182"/>
      <c r="C10" s="182"/>
      <c r="D10" s="32" t="s">
        <v>23</v>
      </c>
      <c r="E10" s="38">
        <f t="shared" si="0"/>
        <v>4</v>
      </c>
      <c r="F10" s="21"/>
      <c r="G10" s="21">
        <v>4</v>
      </c>
      <c r="H10" s="21" t="s">
        <v>30</v>
      </c>
      <c r="M10" s="22"/>
      <c r="N10" s="22"/>
    </row>
    <row r="11" spans="1:14" ht="24.75" customHeight="1">
      <c r="A11" s="181"/>
      <c r="B11" s="182"/>
      <c r="C11" s="182"/>
      <c r="D11" s="31" t="s">
        <v>25</v>
      </c>
      <c r="E11" s="38">
        <f t="shared" si="0"/>
        <v>3</v>
      </c>
      <c r="F11" s="21"/>
      <c r="G11" s="21">
        <v>3</v>
      </c>
      <c r="H11" s="21" t="s">
        <v>30</v>
      </c>
      <c r="M11" s="22"/>
      <c r="N11" s="22"/>
    </row>
    <row r="12" spans="1:14" ht="24.75" customHeight="1">
      <c r="A12" s="181"/>
      <c r="B12" s="182"/>
      <c r="C12" s="182"/>
      <c r="D12" s="31" t="s">
        <v>20</v>
      </c>
      <c r="E12" s="38">
        <f t="shared" si="0"/>
        <v>1.8</v>
      </c>
      <c r="F12" s="21"/>
      <c r="G12" s="21">
        <v>1.8</v>
      </c>
      <c r="H12" s="21" t="s">
        <v>30</v>
      </c>
      <c r="M12" s="22"/>
      <c r="N12" s="22"/>
    </row>
    <row r="13" spans="1:14" ht="24.75" customHeight="1">
      <c r="A13" s="181"/>
      <c r="B13" s="182"/>
      <c r="C13" s="182"/>
      <c r="D13" s="31" t="s">
        <v>4</v>
      </c>
      <c r="E13" s="38">
        <f t="shared" si="0"/>
        <v>1.9</v>
      </c>
      <c r="F13" s="21"/>
      <c r="G13" s="21">
        <v>1.9</v>
      </c>
      <c r="H13" s="21" t="s">
        <v>30</v>
      </c>
      <c r="M13" s="22"/>
      <c r="N13" s="22"/>
    </row>
    <row r="14" spans="1:14" ht="24.75" customHeight="1">
      <c r="A14" s="181"/>
      <c r="B14" s="182"/>
      <c r="C14" s="182"/>
      <c r="D14" s="31" t="s">
        <v>26</v>
      </c>
      <c r="E14" s="38">
        <f t="shared" si="0"/>
        <v>2</v>
      </c>
      <c r="F14" s="21"/>
      <c r="G14" s="21">
        <v>2</v>
      </c>
      <c r="H14" s="21" t="s">
        <v>30</v>
      </c>
      <c r="M14" s="22"/>
      <c r="N14" s="22"/>
    </row>
    <row r="15" spans="1:14" ht="24.75" customHeight="1">
      <c r="A15" s="181"/>
      <c r="B15" s="182"/>
      <c r="C15" s="182"/>
      <c r="D15" s="31" t="s">
        <v>21</v>
      </c>
      <c r="E15" s="38">
        <f>F15+G15</f>
        <v>1.2</v>
      </c>
      <c r="F15" s="21">
        <v>1.2</v>
      </c>
      <c r="G15" s="21"/>
      <c r="H15" s="21" t="s">
        <v>17</v>
      </c>
      <c r="M15" s="22"/>
      <c r="N15" s="22"/>
    </row>
    <row r="16" spans="1:9" ht="18.75" customHeight="1">
      <c r="A16" s="23"/>
      <c r="B16" s="24"/>
      <c r="C16" s="24"/>
      <c r="D16" s="33"/>
      <c r="E16" s="39"/>
      <c r="F16" s="24"/>
      <c r="G16" s="24"/>
      <c r="H16" s="24"/>
      <c r="I16" s="25"/>
    </row>
    <row r="17" spans="1:8" ht="16.5">
      <c r="A17" s="25"/>
      <c r="B17" s="25"/>
      <c r="C17" s="25"/>
      <c r="D17" s="34"/>
      <c r="E17" s="40"/>
      <c r="F17" s="25"/>
      <c r="G17" s="25"/>
      <c r="H17" s="25"/>
    </row>
  </sheetData>
  <sheetProtection/>
  <mergeCells count="11">
    <mergeCell ref="A2:H2"/>
    <mergeCell ref="A3:H3"/>
    <mergeCell ref="A5:A6"/>
    <mergeCell ref="B5:B6"/>
    <mergeCell ref="C5:C6"/>
    <mergeCell ref="D5:D6"/>
    <mergeCell ref="E5:G5"/>
    <mergeCell ref="H5:H6"/>
    <mergeCell ref="A8:A15"/>
    <mergeCell ref="B8:B15"/>
    <mergeCell ref="C8:C15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1">
      <selection activeCell="D9" sqref="D9"/>
    </sheetView>
  </sheetViews>
  <sheetFormatPr defaultColWidth="9.00390625" defaultRowHeight="15.75"/>
  <sheetData>
    <row r="1" spans="1:5" ht="15.75">
      <c r="A1" s="223" t="s">
        <v>0</v>
      </c>
      <c r="B1" s="223" t="s">
        <v>65</v>
      </c>
      <c r="C1" s="223" t="s">
        <v>38</v>
      </c>
      <c r="D1" s="223" t="s">
        <v>66</v>
      </c>
      <c r="E1" s="223"/>
    </row>
    <row r="2" spans="1:5" ht="31.5">
      <c r="A2" s="223"/>
      <c r="B2" s="223"/>
      <c r="C2" s="223"/>
      <c r="D2" s="112" t="s">
        <v>69</v>
      </c>
      <c r="E2" s="112" t="s">
        <v>70</v>
      </c>
    </row>
    <row r="3" spans="1:5" ht="31.5">
      <c r="A3" s="65">
        <v>1</v>
      </c>
      <c r="B3" s="66" t="s">
        <v>77</v>
      </c>
      <c r="C3" s="65" t="s">
        <v>45</v>
      </c>
      <c r="D3" s="65">
        <v>1.2</v>
      </c>
      <c r="E3" s="65"/>
    </row>
    <row r="4" spans="1:5" ht="31.5">
      <c r="A4" s="65">
        <v>2</v>
      </c>
      <c r="B4" s="66" t="s">
        <v>12</v>
      </c>
      <c r="C4" s="65" t="s">
        <v>45</v>
      </c>
      <c r="D4" s="65"/>
      <c r="E4" s="65">
        <v>6.1</v>
      </c>
    </row>
  </sheetData>
  <sheetProtection/>
  <mergeCells count="4">
    <mergeCell ref="A1:A2"/>
    <mergeCell ref="B1:B2"/>
    <mergeCell ref="C1:C2"/>
    <mergeCell ref="D1:E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G21"/>
  <sheetViews>
    <sheetView tabSelected="1" zoomScalePageLayoutView="0" workbookViewId="0" topLeftCell="A4">
      <selection activeCell="B14" sqref="B14"/>
    </sheetView>
  </sheetViews>
  <sheetFormatPr defaultColWidth="9.00390625" defaultRowHeight="15.75"/>
  <cols>
    <col min="1" max="1" width="4.625" style="82" customWidth="1"/>
    <col min="2" max="2" width="38.125" style="82" customWidth="1"/>
    <col min="3" max="3" width="8.625" style="82" customWidth="1"/>
    <col min="4" max="6" width="8.625" style="81" customWidth="1"/>
    <col min="7" max="7" width="12.375" style="81" customWidth="1"/>
    <col min="8" max="31" width="9.00390625" style="81" customWidth="1"/>
    <col min="32" max="16384" width="9.00390625" style="81" customWidth="1"/>
  </cols>
  <sheetData>
    <row r="1" spans="1:7" s="80" customFormat="1" ht="21.75" customHeight="1">
      <c r="A1" s="191" t="s">
        <v>31</v>
      </c>
      <c r="B1" s="191"/>
      <c r="C1" s="191"/>
      <c r="D1" s="191"/>
      <c r="E1" s="191"/>
      <c r="F1" s="79"/>
      <c r="G1" s="79"/>
    </row>
    <row r="2" spans="1:7" ht="52.5" customHeight="1">
      <c r="A2" s="188" t="s">
        <v>117</v>
      </c>
      <c r="B2" s="188"/>
      <c r="C2" s="188"/>
      <c r="D2" s="188"/>
      <c r="E2" s="188"/>
      <c r="F2" s="188"/>
      <c r="G2" s="188"/>
    </row>
    <row r="3" spans="1:7" ht="24.75" customHeight="1">
      <c r="A3" s="193" t="s">
        <v>103</v>
      </c>
      <c r="B3" s="193"/>
      <c r="C3" s="193"/>
      <c r="D3" s="193"/>
      <c r="E3" s="193"/>
      <c r="F3" s="193"/>
      <c r="G3" s="193"/>
    </row>
    <row r="4" ht="19.5" customHeight="1"/>
    <row r="5" spans="1:7" s="123" customFormat="1" ht="24.75" customHeight="1">
      <c r="A5" s="192" t="s">
        <v>0</v>
      </c>
      <c r="B5" s="192" t="s">
        <v>106</v>
      </c>
      <c r="C5" s="189" t="s">
        <v>104</v>
      </c>
      <c r="D5" s="196"/>
      <c r="E5" s="196"/>
      <c r="F5" s="190"/>
      <c r="G5" s="194" t="s">
        <v>112</v>
      </c>
    </row>
    <row r="6" spans="1:7" s="123" customFormat="1" ht="24.75" customHeight="1">
      <c r="A6" s="192"/>
      <c r="B6" s="192"/>
      <c r="C6" s="157" t="s">
        <v>107</v>
      </c>
      <c r="D6" s="157" t="s">
        <v>16</v>
      </c>
      <c r="E6" s="157" t="s">
        <v>2</v>
      </c>
      <c r="F6" s="157" t="s">
        <v>3</v>
      </c>
      <c r="G6" s="195"/>
    </row>
    <row r="7" spans="1:7" ht="24.75" customHeight="1">
      <c r="A7" s="189" t="s">
        <v>1</v>
      </c>
      <c r="B7" s="190"/>
      <c r="C7" s="158" t="s">
        <v>108</v>
      </c>
      <c r="D7" s="159" t="s">
        <v>35</v>
      </c>
      <c r="E7" s="159" t="s">
        <v>91</v>
      </c>
      <c r="F7" s="157" t="s">
        <v>92</v>
      </c>
      <c r="G7" s="160">
        <f>G8+G14</f>
        <v>24.57</v>
      </c>
    </row>
    <row r="8" spans="1:7" s="123" customFormat="1" ht="24.75" customHeight="1">
      <c r="A8" s="157">
        <v>1</v>
      </c>
      <c r="B8" s="161" t="s">
        <v>81</v>
      </c>
      <c r="C8" s="158" t="s">
        <v>108</v>
      </c>
      <c r="D8" s="159" t="s">
        <v>35</v>
      </c>
      <c r="E8" s="159" t="s">
        <v>19</v>
      </c>
      <c r="F8" s="157" t="s">
        <v>93</v>
      </c>
      <c r="G8" s="162">
        <f>SUM(G9:G13)</f>
        <v>1.9</v>
      </c>
    </row>
    <row r="9" spans="1:7" ht="24.75" customHeight="1">
      <c r="A9" s="186"/>
      <c r="B9" s="197" t="s">
        <v>90</v>
      </c>
      <c r="C9" s="202" t="s">
        <v>109</v>
      </c>
      <c r="D9" s="200">
        <v>62</v>
      </c>
      <c r="E9" s="186">
        <v>8</v>
      </c>
      <c r="F9" s="163" t="s">
        <v>94</v>
      </c>
      <c r="G9" s="164">
        <v>0.3</v>
      </c>
    </row>
    <row r="10" spans="1:7" ht="24.75" customHeight="1">
      <c r="A10" s="186"/>
      <c r="B10" s="198"/>
      <c r="C10" s="200"/>
      <c r="D10" s="200"/>
      <c r="E10" s="186"/>
      <c r="F10" s="163" t="s">
        <v>95</v>
      </c>
      <c r="G10" s="164">
        <v>0.5</v>
      </c>
    </row>
    <row r="11" spans="1:7" ht="24.75" customHeight="1">
      <c r="A11" s="186"/>
      <c r="B11" s="198"/>
      <c r="C11" s="200"/>
      <c r="D11" s="200"/>
      <c r="E11" s="186"/>
      <c r="F11" s="163" t="s">
        <v>96</v>
      </c>
      <c r="G11" s="164">
        <v>0.7</v>
      </c>
    </row>
    <row r="12" spans="1:7" ht="24.75" customHeight="1">
      <c r="A12" s="186"/>
      <c r="B12" s="198"/>
      <c r="C12" s="200"/>
      <c r="D12" s="200"/>
      <c r="E12" s="186"/>
      <c r="F12" s="163" t="s">
        <v>23</v>
      </c>
      <c r="G12" s="164">
        <v>0.2</v>
      </c>
    </row>
    <row r="13" spans="1:7" ht="24.75" customHeight="1">
      <c r="A13" s="186"/>
      <c r="B13" s="199"/>
      <c r="C13" s="201"/>
      <c r="D13" s="200"/>
      <c r="E13" s="186"/>
      <c r="F13" s="163" t="s">
        <v>20</v>
      </c>
      <c r="G13" s="164">
        <v>0.2</v>
      </c>
    </row>
    <row r="14" spans="1:7" s="123" customFormat="1" ht="24.75" customHeight="1">
      <c r="A14" s="157">
        <v>2</v>
      </c>
      <c r="B14" s="161" t="s">
        <v>82</v>
      </c>
      <c r="C14" s="158" t="s">
        <v>108</v>
      </c>
      <c r="D14" s="159" t="s">
        <v>35</v>
      </c>
      <c r="E14" s="159" t="s">
        <v>97</v>
      </c>
      <c r="F14" s="157" t="s">
        <v>98</v>
      </c>
      <c r="G14" s="160">
        <f>G15+G21</f>
        <v>22.67</v>
      </c>
    </row>
    <row r="15" spans="1:7" ht="24.75" customHeight="1">
      <c r="A15" s="186"/>
      <c r="B15" s="197" t="s">
        <v>37</v>
      </c>
      <c r="C15" s="202" t="s">
        <v>109</v>
      </c>
      <c r="D15" s="200">
        <v>62</v>
      </c>
      <c r="E15" s="187">
        <v>5</v>
      </c>
      <c r="F15" s="163" t="s">
        <v>93</v>
      </c>
      <c r="G15" s="166">
        <f>SUM(G16:G20)</f>
        <v>19.950000000000003</v>
      </c>
    </row>
    <row r="16" spans="1:7" ht="24.75" customHeight="1">
      <c r="A16" s="186"/>
      <c r="B16" s="198"/>
      <c r="C16" s="200"/>
      <c r="D16" s="200"/>
      <c r="E16" s="187"/>
      <c r="F16" s="163" t="s">
        <v>95</v>
      </c>
      <c r="G16" s="166">
        <v>3.46</v>
      </c>
    </row>
    <row r="17" spans="1:7" ht="24.75" customHeight="1">
      <c r="A17" s="186"/>
      <c r="B17" s="198"/>
      <c r="C17" s="200"/>
      <c r="D17" s="200"/>
      <c r="E17" s="187"/>
      <c r="F17" s="163" t="s">
        <v>99</v>
      </c>
      <c r="G17" s="166">
        <v>4.64</v>
      </c>
    </row>
    <row r="18" spans="1:7" ht="24.75" customHeight="1">
      <c r="A18" s="186"/>
      <c r="B18" s="198"/>
      <c r="C18" s="200"/>
      <c r="D18" s="200"/>
      <c r="E18" s="187"/>
      <c r="F18" s="163" t="s">
        <v>100</v>
      </c>
      <c r="G18" s="166">
        <v>4.65</v>
      </c>
    </row>
    <row r="19" spans="1:7" ht="24.75" customHeight="1">
      <c r="A19" s="186"/>
      <c r="B19" s="198"/>
      <c r="C19" s="200"/>
      <c r="D19" s="200"/>
      <c r="E19" s="187"/>
      <c r="F19" s="163" t="s">
        <v>101</v>
      </c>
      <c r="G19" s="166">
        <v>3.69</v>
      </c>
    </row>
    <row r="20" spans="1:7" ht="24.75" customHeight="1">
      <c r="A20" s="186"/>
      <c r="B20" s="198"/>
      <c r="C20" s="200"/>
      <c r="D20" s="200"/>
      <c r="E20" s="187"/>
      <c r="F20" s="163" t="s">
        <v>20</v>
      </c>
      <c r="G20" s="166">
        <v>3.51</v>
      </c>
    </row>
    <row r="21" spans="1:7" ht="24.75" customHeight="1">
      <c r="A21" s="186"/>
      <c r="B21" s="199"/>
      <c r="C21" s="201"/>
      <c r="D21" s="201"/>
      <c r="E21" s="165">
        <v>7</v>
      </c>
      <c r="F21" s="163" t="s">
        <v>102</v>
      </c>
      <c r="G21" s="166">
        <v>2.72</v>
      </c>
    </row>
  </sheetData>
  <sheetProtection/>
  <mergeCells count="18">
    <mergeCell ref="B15:B21"/>
    <mergeCell ref="B9:B13"/>
    <mergeCell ref="D9:D13"/>
    <mergeCell ref="A9:A13"/>
    <mergeCell ref="A15:A21"/>
    <mergeCell ref="D15:D21"/>
    <mergeCell ref="C9:C13"/>
    <mergeCell ref="C15:C21"/>
    <mergeCell ref="E9:E13"/>
    <mergeCell ref="E15:E20"/>
    <mergeCell ref="A2:G2"/>
    <mergeCell ref="A7:B7"/>
    <mergeCell ref="A1:E1"/>
    <mergeCell ref="A5:A6"/>
    <mergeCell ref="B5:B6"/>
    <mergeCell ref="A3:G3"/>
    <mergeCell ref="G5:G6"/>
    <mergeCell ref="C5:F5"/>
  </mergeCells>
  <printOptions/>
  <pageMargins left="0.5" right="0.25" top="0.75" bottom="0.75" header="0.75" footer="0.7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M16"/>
  <sheetViews>
    <sheetView zoomScaleSheetLayoutView="100" zoomScalePageLayoutView="0" workbookViewId="0" topLeftCell="A7">
      <selection activeCell="C10" sqref="C10"/>
    </sheetView>
  </sheetViews>
  <sheetFormatPr defaultColWidth="9.00390625" defaultRowHeight="15.75"/>
  <cols>
    <col min="1" max="1" width="4.625" style="86" customWidth="1"/>
    <col min="2" max="2" width="36.625" style="86" customWidth="1"/>
    <col min="3" max="3" width="6.625" style="86" customWidth="1"/>
    <col min="4" max="5" width="7.625" style="86" customWidth="1"/>
    <col min="6" max="6" width="6.625" style="152" customWidth="1"/>
    <col min="7" max="7" width="8.125" style="86" customWidth="1"/>
    <col min="8" max="8" width="11.625" style="86" customWidth="1"/>
    <col min="9" max="9" width="13.25390625" style="86" customWidth="1"/>
    <col min="10" max="11" width="9.00390625" style="86" customWidth="1"/>
    <col min="12" max="12" width="11.125" style="86" customWidth="1"/>
    <col min="13" max="13" width="12.50390625" style="86" customWidth="1"/>
    <col min="14" max="32" width="9.00390625" style="86" customWidth="1"/>
    <col min="33" max="16384" width="9.00390625" style="86" customWidth="1"/>
  </cols>
  <sheetData>
    <row r="1" spans="1:8" ht="21.75" customHeight="1">
      <c r="A1" s="203" t="s">
        <v>79</v>
      </c>
      <c r="B1" s="203"/>
      <c r="C1" s="83"/>
      <c r="D1" s="83"/>
      <c r="E1" s="83"/>
      <c r="G1" s="84"/>
      <c r="H1" s="85"/>
    </row>
    <row r="2" spans="1:8" s="88" customFormat="1" ht="39.75" customHeight="1">
      <c r="A2" s="204" t="s">
        <v>115</v>
      </c>
      <c r="B2" s="204"/>
      <c r="C2" s="204"/>
      <c r="D2" s="204"/>
      <c r="E2" s="204"/>
      <c r="F2" s="204"/>
      <c r="G2" s="204"/>
      <c r="H2" s="204"/>
    </row>
    <row r="3" spans="1:8" s="88" customFormat="1" ht="24.75" customHeight="1">
      <c r="A3" s="205" t="s">
        <v>90</v>
      </c>
      <c r="B3" s="205"/>
      <c r="C3" s="205"/>
      <c r="D3" s="205"/>
      <c r="E3" s="205"/>
      <c r="F3" s="205"/>
      <c r="G3" s="205"/>
      <c r="H3" s="205"/>
    </row>
    <row r="4" spans="1:8" s="88" customFormat="1" ht="15" customHeight="1">
      <c r="A4" s="206"/>
      <c r="B4" s="206"/>
      <c r="C4" s="206"/>
      <c r="D4" s="206"/>
      <c r="E4" s="206"/>
      <c r="F4" s="206"/>
      <c r="G4" s="206"/>
      <c r="H4" s="206"/>
    </row>
    <row r="5" spans="1:8" ht="24.75" customHeight="1">
      <c r="A5" s="207" t="s">
        <v>0</v>
      </c>
      <c r="B5" s="207" t="s">
        <v>65</v>
      </c>
      <c r="C5" s="207" t="s">
        <v>38</v>
      </c>
      <c r="D5" s="207" t="s">
        <v>39</v>
      </c>
      <c r="E5" s="207" t="s">
        <v>40</v>
      </c>
      <c r="F5" s="207" t="s">
        <v>110</v>
      </c>
      <c r="G5" s="207" t="s">
        <v>41</v>
      </c>
      <c r="H5" s="207" t="s">
        <v>42</v>
      </c>
    </row>
    <row r="6" spans="1:8" ht="24.75" customHeight="1">
      <c r="A6" s="207"/>
      <c r="B6" s="207"/>
      <c r="C6" s="207"/>
      <c r="D6" s="207"/>
      <c r="E6" s="207"/>
      <c r="F6" s="207"/>
      <c r="G6" s="207"/>
      <c r="H6" s="207"/>
    </row>
    <row r="7" spans="1:12" ht="24.75" customHeight="1">
      <c r="A7" s="208" t="s">
        <v>1</v>
      </c>
      <c r="B7" s="209"/>
      <c r="C7" s="91"/>
      <c r="D7" s="91"/>
      <c r="E7" s="91"/>
      <c r="F7" s="99"/>
      <c r="G7" s="91"/>
      <c r="H7" s="92">
        <f>H8+H15+H16</f>
        <v>11806080</v>
      </c>
      <c r="I7" s="90"/>
      <c r="L7" s="90"/>
    </row>
    <row r="8" spans="1:9" ht="24.75" customHeight="1">
      <c r="A8" s="89">
        <v>1</v>
      </c>
      <c r="B8" s="93" t="s">
        <v>55</v>
      </c>
      <c r="C8" s="89"/>
      <c r="D8" s="89"/>
      <c r="E8" s="89"/>
      <c r="F8" s="150"/>
      <c r="G8" s="89"/>
      <c r="H8" s="94">
        <f>H9</f>
        <v>10732800</v>
      </c>
      <c r="I8" s="90"/>
    </row>
    <row r="9" spans="1:9" ht="24.75" customHeight="1">
      <c r="A9" s="89"/>
      <c r="B9" s="93" t="s">
        <v>27</v>
      </c>
      <c r="C9" s="89"/>
      <c r="D9" s="89"/>
      <c r="E9" s="89"/>
      <c r="F9" s="95"/>
      <c r="G9" s="89"/>
      <c r="H9" s="94">
        <f>SUM(H10:H14)</f>
        <v>10732800</v>
      </c>
      <c r="I9" s="96"/>
    </row>
    <row r="10" spans="1:13" ht="24.75" customHeight="1">
      <c r="A10" s="97" t="s">
        <v>15</v>
      </c>
      <c r="B10" s="98" t="s">
        <v>13</v>
      </c>
      <c r="C10" s="99" t="s">
        <v>76</v>
      </c>
      <c r="D10" s="151">
        <v>10000</v>
      </c>
      <c r="E10" s="99">
        <v>952</v>
      </c>
      <c r="F10" s="153">
        <f>ROUND(D10/E10,2)</f>
        <v>10.5</v>
      </c>
      <c r="G10" s="100">
        <v>215000</v>
      </c>
      <c r="H10" s="101">
        <f>ROUND(F10*G10,0)</f>
        <v>2257500</v>
      </c>
      <c r="I10" s="96"/>
      <c r="M10" s="155"/>
    </row>
    <row r="11" spans="1:9" ht="24.75" customHeight="1">
      <c r="A11" s="97" t="s">
        <v>15</v>
      </c>
      <c r="B11" s="98" t="s">
        <v>89</v>
      </c>
      <c r="C11" s="130" t="s">
        <v>83</v>
      </c>
      <c r="D11" s="151">
        <v>1600</v>
      </c>
      <c r="E11" s="99">
        <v>159</v>
      </c>
      <c r="F11" s="154">
        <f>ROUND(D11/E11,2)</f>
        <v>10.06</v>
      </c>
      <c r="G11" s="100">
        <v>215000</v>
      </c>
      <c r="H11" s="101">
        <f>ROUND(F11*G11,0)</f>
        <v>2162900</v>
      </c>
      <c r="I11" s="96"/>
    </row>
    <row r="12" spans="1:9" ht="24.75" customHeight="1">
      <c r="A12" s="97" t="s">
        <v>15</v>
      </c>
      <c r="B12" s="98" t="s">
        <v>43</v>
      </c>
      <c r="C12" s="99" t="s">
        <v>76</v>
      </c>
      <c r="D12" s="151">
        <v>10000</v>
      </c>
      <c r="E12" s="99">
        <v>906</v>
      </c>
      <c r="F12" s="154">
        <f>ROUND(D12/E12,2)</f>
        <v>11.04</v>
      </c>
      <c r="G12" s="100">
        <v>215000</v>
      </c>
      <c r="H12" s="101">
        <f>ROUND(F12*G12,0)</f>
        <v>2373600</v>
      </c>
      <c r="I12" s="96"/>
    </row>
    <row r="13" spans="1:9" ht="24.75" customHeight="1">
      <c r="A13" s="97" t="s">
        <v>15</v>
      </c>
      <c r="B13" s="98" t="s">
        <v>44</v>
      </c>
      <c r="C13" s="99" t="s">
        <v>76</v>
      </c>
      <c r="D13" s="151">
        <v>10000</v>
      </c>
      <c r="E13" s="99">
        <v>906</v>
      </c>
      <c r="F13" s="154">
        <f>ROUND(D13/E13,2)</f>
        <v>11.04</v>
      </c>
      <c r="G13" s="100">
        <v>215000</v>
      </c>
      <c r="H13" s="101">
        <f>ROUND(F13*G13,0)</f>
        <v>2373600</v>
      </c>
      <c r="I13" s="96"/>
    </row>
    <row r="14" spans="1:9" s="103" customFormat="1" ht="24.75" customHeight="1">
      <c r="A14" s="97" t="s">
        <v>15</v>
      </c>
      <c r="B14" s="98" t="s">
        <v>12</v>
      </c>
      <c r="C14" s="99" t="s">
        <v>78</v>
      </c>
      <c r="D14" s="99">
        <v>1</v>
      </c>
      <c r="E14" s="99">
        <v>7.28</v>
      </c>
      <c r="F14" s="154">
        <f>E14</f>
        <v>7.28</v>
      </c>
      <c r="G14" s="100">
        <v>215000</v>
      </c>
      <c r="H14" s="101">
        <f>ROUND(F14*G14,0)</f>
        <v>1565200</v>
      </c>
      <c r="I14" s="102"/>
    </row>
    <row r="15" spans="1:9" s="103" customFormat="1" ht="24.75" customHeight="1">
      <c r="A15" s="104">
        <v>2</v>
      </c>
      <c r="B15" s="174" t="s">
        <v>64</v>
      </c>
      <c r="C15" s="105"/>
      <c r="D15" s="105"/>
      <c r="E15" s="105"/>
      <c r="F15" s="104"/>
      <c r="G15" s="105"/>
      <c r="H15" s="149">
        <f>ROUND((H8)*3%,0)</f>
        <v>321984</v>
      </c>
      <c r="I15" s="102"/>
    </row>
    <row r="16" spans="1:9" s="103" customFormat="1" ht="24.75" customHeight="1">
      <c r="A16" s="104">
        <v>3</v>
      </c>
      <c r="B16" s="175" t="s">
        <v>11</v>
      </c>
      <c r="C16" s="104"/>
      <c r="D16" s="105"/>
      <c r="E16" s="105"/>
      <c r="F16" s="89"/>
      <c r="G16" s="128"/>
      <c r="H16" s="129">
        <f>ROUND(7%*(H8),0)</f>
        <v>751296</v>
      </c>
      <c r="I16" s="102"/>
    </row>
    <row r="17" ht="21.75" customHeight="1"/>
    <row r="18" ht="21.75" customHeight="1"/>
    <row r="19" ht="21.75" customHeight="1"/>
    <row r="20" ht="21.75" customHeight="1"/>
    <row r="21" ht="21.75" customHeight="1"/>
    <row r="22" ht="21.75" customHeight="1"/>
  </sheetData>
  <sheetProtection/>
  <mergeCells count="13">
    <mergeCell ref="G5:G6"/>
    <mergeCell ref="H5:H6"/>
    <mergeCell ref="A7:B7"/>
    <mergeCell ref="A1:B1"/>
    <mergeCell ref="A2:H2"/>
    <mergeCell ref="A3:H3"/>
    <mergeCell ref="A4:H4"/>
    <mergeCell ref="A5:A6"/>
    <mergeCell ref="B5:B6"/>
    <mergeCell ref="C5:C6"/>
    <mergeCell ref="D5:D6"/>
    <mergeCell ref="E5:E6"/>
    <mergeCell ref="F5:F6"/>
  </mergeCells>
  <printOptions/>
  <pageMargins left="0.5" right="0.27" top="0.75" bottom="0.75" header="0.75" footer="0.7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H15"/>
  <sheetViews>
    <sheetView zoomScaleSheetLayoutView="100" zoomScalePageLayoutView="0" workbookViewId="0" topLeftCell="A1">
      <selection activeCell="C11" sqref="C11"/>
    </sheetView>
  </sheetViews>
  <sheetFormatPr defaultColWidth="9.00390625" defaultRowHeight="15.75"/>
  <cols>
    <col min="1" max="1" width="4.625" style="86" customWidth="1"/>
    <col min="2" max="2" width="36.625" style="86" customWidth="1"/>
    <col min="3" max="3" width="5.625" style="86" customWidth="1"/>
    <col min="4" max="5" width="7.125" style="86" customWidth="1"/>
    <col min="6" max="6" width="6.625" style="86" customWidth="1"/>
    <col min="7" max="7" width="8.125" style="86" customWidth="1"/>
    <col min="8" max="8" width="10.625" style="86" customWidth="1"/>
    <col min="9" max="32" width="9.00390625" style="86" customWidth="1"/>
    <col min="33" max="16384" width="9.00390625" style="86" customWidth="1"/>
  </cols>
  <sheetData>
    <row r="1" spans="1:8" ht="21.75" customHeight="1">
      <c r="A1" s="203" t="s">
        <v>105</v>
      </c>
      <c r="B1" s="203"/>
      <c r="C1" s="83"/>
      <c r="D1" s="83"/>
      <c r="E1" s="83"/>
      <c r="F1" s="83"/>
      <c r="G1" s="84"/>
      <c r="H1" s="85"/>
    </row>
    <row r="2" spans="1:8" s="88" customFormat="1" ht="39.75" customHeight="1">
      <c r="A2" s="204" t="s">
        <v>116</v>
      </c>
      <c r="B2" s="204"/>
      <c r="C2" s="204"/>
      <c r="D2" s="204"/>
      <c r="E2" s="204"/>
      <c r="F2" s="204"/>
      <c r="G2" s="204"/>
      <c r="H2" s="204"/>
    </row>
    <row r="3" spans="1:8" s="88" customFormat="1" ht="39.75" customHeight="1">
      <c r="A3" s="205" t="s">
        <v>111</v>
      </c>
      <c r="B3" s="205"/>
      <c r="C3" s="205"/>
      <c r="D3" s="205"/>
      <c r="E3" s="205"/>
      <c r="F3" s="205"/>
      <c r="G3" s="205"/>
      <c r="H3" s="205"/>
    </row>
    <row r="4" spans="1:8" s="88" customFormat="1" ht="15" customHeight="1">
      <c r="A4" s="206"/>
      <c r="B4" s="206"/>
      <c r="C4" s="206"/>
      <c r="D4" s="206"/>
      <c r="E4" s="206"/>
      <c r="F4" s="206"/>
      <c r="G4" s="206"/>
      <c r="H4" s="206"/>
    </row>
    <row r="5" spans="1:8" ht="24.75" customHeight="1">
      <c r="A5" s="207" t="s">
        <v>0</v>
      </c>
      <c r="B5" s="207" t="s">
        <v>65</v>
      </c>
      <c r="C5" s="207" t="s">
        <v>38</v>
      </c>
      <c r="D5" s="207" t="s">
        <v>39</v>
      </c>
      <c r="E5" s="207" t="s">
        <v>40</v>
      </c>
      <c r="F5" s="207" t="s">
        <v>110</v>
      </c>
      <c r="G5" s="207" t="s">
        <v>41</v>
      </c>
      <c r="H5" s="207" t="s">
        <v>42</v>
      </c>
    </row>
    <row r="6" spans="1:8" ht="24.75" customHeight="1">
      <c r="A6" s="207"/>
      <c r="B6" s="207"/>
      <c r="C6" s="207"/>
      <c r="D6" s="207"/>
      <c r="E6" s="207"/>
      <c r="F6" s="207"/>
      <c r="G6" s="207"/>
      <c r="H6" s="207"/>
    </row>
    <row r="7" spans="1:8" ht="24.75" customHeight="1">
      <c r="A7" s="208" t="s">
        <v>1</v>
      </c>
      <c r="B7" s="209"/>
      <c r="C7" s="91"/>
      <c r="D7" s="91"/>
      <c r="E7" s="91"/>
      <c r="F7" s="91"/>
      <c r="G7" s="91"/>
      <c r="H7" s="92">
        <f>H8+H11+H12</f>
        <v>1721720</v>
      </c>
    </row>
    <row r="8" spans="1:8" ht="24.75" customHeight="1">
      <c r="A8" s="89">
        <v>1</v>
      </c>
      <c r="B8" s="93" t="s">
        <v>55</v>
      </c>
      <c r="C8" s="89"/>
      <c r="D8" s="89"/>
      <c r="E8" s="89"/>
      <c r="F8" s="106"/>
      <c r="G8" s="89"/>
      <c r="H8" s="94">
        <f>H9</f>
        <v>1565200</v>
      </c>
    </row>
    <row r="9" spans="1:8" ht="24.75" customHeight="1">
      <c r="A9" s="89"/>
      <c r="B9" s="93" t="s">
        <v>27</v>
      </c>
      <c r="C9" s="89"/>
      <c r="D9" s="89"/>
      <c r="E9" s="89"/>
      <c r="F9" s="106"/>
      <c r="G9" s="89"/>
      <c r="H9" s="94">
        <f>SUM(H10:H10)</f>
        <v>1565200</v>
      </c>
    </row>
    <row r="10" spans="1:8" s="103" customFormat="1" ht="24.75" customHeight="1">
      <c r="A10" s="97" t="s">
        <v>15</v>
      </c>
      <c r="B10" s="98" t="s">
        <v>12</v>
      </c>
      <c r="C10" s="99" t="s">
        <v>78</v>
      </c>
      <c r="D10" s="99">
        <v>1</v>
      </c>
      <c r="E10" s="99">
        <v>7.28</v>
      </c>
      <c r="F10" s="107">
        <f>ROUND(E10,2)</f>
        <v>7.28</v>
      </c>
      <c r="G10" s="100">
        <v>215000</v>
      </c>
      <c r="H10" s="108">
        <f>ROUND(F10*G10,0)</f>
        <v>1565200</v>
      </c>
    </row>
    <row r="11" spans="1:8" s="103" customFormat="1" ht="24.75" customHeight="1">
      <c r="A11" s="104">
        <v>2</v>
      </c>
      <c r="B11" s="174" t="s">
        <v>64</v>
      </c>
      <c r="C11" s="105"/>
      <c r="D11" s="105"/>
      <c r="E11" s="105"/>
      <c r="F11" s="105"/>
      <c r="G11" s="105"/>
      <c r="H11" s="92">
        <f>ROUND((H8)*3%,0)</f>
        <v>46956</v>
      </c>
    </row>
    <row r="12" spans="1:8" s="103" customFormat="1" ht="24.75" customHeight="1">
      <c r="A12" s="104">
        <v>3</v>
      </c>
      <c r="B12" s="175" t="s">
        <v>11</v>
      </c>
      <c r="C12" s="105"/>
      <c r="D12" s="105"/>
      <c r="E12" s="105"/>
      <c r="F12" s="105"/>
      <c r="G12" s="105"/>
      <c r="H12" s="92">
        <f>ROUND((H8)*7%,0)</f>
        <v>109564</v>
      </c>
    </row>
    <row r="13" ht="21.75" customHeight="1"/>
    <row r="14" ht="21.75" customHeight="1"/>
    <row r="15" ht="21.75" customHeight="1">
      <c r="F15" s="167"/>
    </row>
    <row r="16" ht="21.75" customHeight="1"/>
    <row r="17" ht="21.75" customHeight="1"/>
    <row r="18" ht="21.75" customHeight="1"/>
    <row r="19" ht="21.75" customHeight="1"/>
    <row r="20" ht="21.75" customHeight="1"/>
    <row r="21" ht="21.75" customHeight="1"/>
    <row r="22" ht="21.75" customHeight="1"/>
  </sheetData>
  <sheetProtection/>
  <mergeCells count="13">
    <mergeCell ref="E5:E6"/>
    <mergeCell ref="F5:F6"/>
    <mergeCell ref="A7:B7"/>
    <mergeCell ref="A1:B1"/>
    <mergeCell ref="A2:H2"/>
    <mergeCell ref="A3:H3"/>
    <mergeCell ref="A4:H4"/>
    <mergeCell ref="G5:G6"/>
    <mergeCell ref="H5:H6"/>
    <mergeCell ref="A5:A6"/>
    <mergeCell ref="B5:B6"/>
    <mergeCell ref="C5:C6"/>
    <mergeCell ref="D5:D6"/>
  </mergeCells>
  <printOptions/>
  <pageMargins left="0.69" right="0.36" top="0.63" bottom="0.5118110236220472" header="0.63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DH15"/>
  <sheetViews>
    <sheetView zoomScalePageLayoutView="0" workbookViewId="0" topLeftCell="A7">
      <selection activeCell="C10" sqref="C10"/>
    </sheetView>
  </sheetViews>
  <sheetFormatPr defaultColWidth="9.00390625" defaultRowHeight="15.75"/>
  <cols>
    <col min="1" max="1" width="4.625" style="78" customWidth="1"/>
    <col min="2" max="2" width="28.375" style="78" customWidth="1"/>
    <col min="3" max="3" width="15.625" style="78" customWidth="1"/>
    <col min="4" max="4" width="10.625" style="78" customWidth="1"/>
    <col min="5" max="5" width="13.625" style="78" customWidth="1"/>
    <col min="6" max="6" width="14.625" style="111" customWidth="1"/>
    <col min="7" max="7" width="10.625" style="111" customWidth="1"/>
    <col min="8" max="8" width="13.625" style="111" customWidth="1"/>
    <col min="9" max="9" width="14.625" style="111" customWidth="1"/>
    <col min="10" max="22" width="9.00390625" style="78" customWidth="1"/>
    <col min="23" max="16384" width="9.00390625" style="78" customWidth="1"/>
  </cols>
  <sheetData>
    <row r="1" spans="1:112" s="109" customFormat="1" ht="21.75" customHeight="1">
      <c r="A1" s="124" t="s">
        <v>88</v>
      </c>
      <c r="B1" s="116"/>
      <c r="C1" s="116"/>
      <c r="D1" s="116"/>
      <c r="E1" s="116"/>
      <c r="F1" s="116"/>
      <c r="G1" s="116"/>
      <c r="H1" s="116"/>
      <c r="I1" s="116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C1" s="115"/>
      <c r="BD1" s="115"/>
      <c r="BE1" s="115"/>
      <c r="BF1" s="115"/>
      <c r="BG1" s="115"/>
      <c r="BH1" s="115"/>
      <c r="BI1" s="115"/>
      <c r="BJ1" s="115"/>
      <c r="BK1" s="115"/>
      <c r="BL1" s="115"/>
      <c r="BM1" s="115"/>
      <c r="BN1" s="115"/>
      <c r="BO1" s="115"/>
      <c r="BP1" s="115"/>
      <c r="BQ1" s="115"/>
      <c r="BR1" s="115"/>
      <c r="BS1" s="115"/>
      <c r="BT1" s="115"/>
      <c r="BU1" s="115"/>
      <c r="BV1" s="115"/>
      <c r="BW1" s="115"/>
      <c r="BX1" s="115"/>
      <c r="BY1" s="115"/>
      <c r="BZ1" s="115"/>
      <c r="CA1" s="115"/>
      <c r="CB1" s="115"/>
      <c r="CC1" s="115"/>
      <c r="CD1" s="115"/>
      <c r="CE1" s="115"/>
      <c r="CF1" s="115"/>
      <c r="CG1" s="115"/>
      <c r="CH1" s="115"/>
      <c r="CI1" s="115"/>
      <c r="CJ1" s="115"/>
      <c r="CK1" s="115"/>
      <c r="CL1" s="115"/>
      <c r="CM1" s="115"/>
      <c r="CN1" s="115"/>
      <c r="CO1" s="115"/>
      <c r="CP1" s="115"/>
      <c r="CQ1" s="115"/>
      <c r="CR1" s="115"/>
      <c r="CS1" s="115"/>
      <c r="CT1" s="115"/>
      <c r="CU1" s="115"/>
      <c r="CV1" s="115"/>
      <c r="CW1" s="115"/>
      <c r="CX1" s="115"/>
      <c r="CY1" s="115"/>
      <c r="CZ1" s="115"/>
      <c r="DA1" s="115"/>
      <c r="DB1" s="115"/>
      <c r="DC1" s="115"/>
      <c r="DD1" s="115"/>
      <c r="DE1" s="115"/>
      <c r="DF1" s="115"/>
      <c r="DG1" s="115"/>
      <c r="DH1" s="115"/>
    </row>
    <row r="2" spans="1:9" s="110" customFormat="1" ht="39.75" customHeight="1">
      <c r="A2" s="210" t="s">
        <v>118</v>
      </c>
      <c r="B2" s="210"/>
      <c r="C2" s="210"/>
      <c r="D2" s="210"/>
      <c r="E2" s="210"/>
      <c r="F2" s="210"/>
      <c r="G2" s="210"/>
      <c r="H2" s="210"/>
      <c r="I2" s="210"/>
    </row>
    <row r="3" spans="1:9" s="110" customFormat="1" ht="21.75" customHeight="1">
      <c r="A3" s="87"/>
      <c r="B3" s="87"/>
      <c r="C3" s="87"/>
      <c r="D3" s="87"/>
      <c r="E3" s="87"/>
      <c r="F3" s="87"/>
      <c r="G3" s="87"/>
      <c r="H3" s="87"/>
      <c r="I3" s="87"/>
    </row>
    <row r="4" spans="1:9" s="115" customFormat="1" ht="69.75" customHeight="1">
      <c r="A4" s="211" t="s">
        <v>0</v>
      </c>
      <c r="B4" s="211" t="s">
        <v>65</v>
      </c>
      <c r="C4" s="211" t="s">
        <v>80</v>
      </c>
      <c r="D4" s="215" t="s">
        <v>113</v>
      </c>
      <c r="E4" s="216"/>
      <c r="F4" s="217"/>
      <c r="G4" s="215" t="s">
        <v>114</v>
      </c>
      <c r="H4" s="216"/>
      <c r="I4" s="217"/>
    </row>
    <row r="5" spans="1:9" s="115" customFormat="1" ht="39.75" customHeight="1">
      <c r="A5" s="212"/>
      <c r="B5" s="212"/>
      <c r="C5" s="212"/>
      <c r="D5" s="114" t="s">
        <v>49</v>
      </c>
      <c r="E5" s="114" t="s">
        <v>48</v>
      </c>
      <c r="F5" s="114" t="s">
        <v>75</v>
      </c>
      <c r="G5" s="114" t="s">
        <v>49</v>
      </c>
      <c r="H5" s="114" t="s">
        <v>48</v>
      </c>
      <c r="I5" s="114" t="s">
        <v>75</v>
      </c>
    </row>
    <row r="6" spans="1:9" s="115" customFormat="1" ht="24.75" customHeight="1">
      <c r="A6" s="213" t="s">
        <v>1</v>
      </c>
      <c r="B6" s="214"/>
      <c r="C6" s="117">
        <f>C7+C14+C15</f>
        <v>61462945</v>
      </c>
      <c r="D6" s="117"/>
      <c r="E6" s="117">
        <f>E7+E14+E15</f>
        <v>11806080</v>
      </c>
      <c r="F6" s="117">
        <f>F7+F14+F15</f>
        <v>22431552</v>
      </c>
      <c r="G6" s="117"/>
      <c r="H6" s="117">
        <f>H7+H14+H15</f>
        <v>1721720</v>
      </c>
      <c r="I6" s="117">
        <f>I7+I14+I15</f>
        <v>39031393</v>
      </c>
    </row>
    <row r="7" spans="1:9" s="116" customFormat="1" ht="24.75" customHeight="1">
      <c r="A7" s="89">
        <v>1</v>
      </c>
      <c r="B7" s="93" t="s">
        <v>55</v>
      </c>
      <c r="C7" s="119">
        <f>C8</f>
        <v>55875404</v>
      </c>
      <c r="D7" s="119"/>
      <c r="E7" s="119">
        <f>E8</f>
        <v>10732800</v>
      </c>
      <c r="F7" s="119">
        <f>F8</f>
        <v>20392320</v>
      </c>
      <c r="G7" s="119"/>
      <c r="H7" s="119">
        <f>H8</f>
        <v>1565200</v>
      </c>
      <c r="I7" s="119">
        <f>I8</f>
        <v>35483084</v>
      </c>
    </row>
    <row r="8" spans="1:9" s="116" customFormat="1" ht="24.75" customHeight="1">
      <c r="A8" s="89"/>
      <c r="B8" s="93" t="s">
        <v>27</v>
      </c>
      <c r="C8" s="119">
        <f>SUM(C9:C13)</f>
        <v>55875404</v>
      </c>
      <c r="D8" s="168"/>
      <c r="E8" s="119">
        <f>SUM(E9:E13)</f>
        <v>10732800</v>
      </c>
      <c r="F8" s="119">
        <f>SUM(F9:F13)</f>
        <v>20392320</v>
      </c>
      <c r="G8" s="119"/>
      <c r="H8" s="119">
        <f>SUM(H9:H13)</f>
        <v>1565200</v>
      </c>
      <c r="I8" s="119">
        <f>SUM(I9:I13)</f>
        <v>35483084</v>
      </c>
    </row>
    <row r="9" spans="1:9" s="116" customFormat="1" ht="24.75" customHeight="1">
      <c r="A9" s="97" t="s">
        <v>15</v>
      </c>
      <c r="B9" s="98" t="s">
        <v>13</v>
      </c>
      <c r="C9" s="125">
        <f aca="true" t="shared" si="0" ref="C9:C15">F9+I9</f>
        <v>4289250</v>
      </c>
      <c r="D9" s="169">
        <v>1.9</v>
      </c>
      <c r="E9" s="120">
        <f>'Bieu 02aDG'!H10</f>
        <v>2257500</v>
      </c>
      <c r="F9" s="121">
        <f aca="true" t="shared" si="1" ref="F9:F15">ROUND(E9*D9,0)</f>
        <v>4289250</v>
      </c>
      <c r="G9" s="170"/>
      <c r="H9" s="119"/>
      <c r="I9" s="119"/>
    </row>
    <row r="10" spans="1:9" s="116" customFormat="1" ht="24.75" customHeight="1">
      <c r="A10" s="97" t="s">
        <v>15</v>
      </c>
      <c r="B10" s="98" t="s">
        <v>89</v>
      </c>
      <c r="C10" s="125">
        <f t="shared" si="0"/>
        <v>4109510</v>
      </c>
      <c r="D10" s="169">
        <v>1.9</v>
      </c>
      <c r="E10" s="120">
        <f>'Bieu 02aDG'!H11</f>
        <v>2162900</v>
      </c>
      <c r="F10" s="121">
        <f t="shared" si="1"/>
        <v>4109510</v>
      </c>
      <c r="G10" s="170"/>
      <c r="H10" s="119"/>
      <c r="I10" s="119"/>
    </row>
    <row r="11" spans="1:9" s="116" customFormat="1" ht="24.75" customHeight="1">
      <c r="A11" s="97" t="s">
        <v>15</v>
      </c>
      <c r="B11" s="98" t="s">
        <v>43</v>
      </c>
      <c r="C11" s="125">
        <f t="shared" si="0"/>
        <v>4509840</v>
      </c>
      <c r="D11" s="169">
        <v>1.9</v>
      </c>
      <c r="E11" s="120">
        <f>'Bieu 02aDG'!H12</f>
        <v>2373600</v>
      </c>
      <c r="F11" s="121">
        <f t="shared" si="1"/>
        <v>4509840</v>
      </c>
      <c r="G11" s="170"/>
      <c r="H11" s="119"/>
      <c r="I11" s="119"/>
    </row>
    <row r="12" spans="1:9" s="115" customFormat="1" ht="24.75" customHeight="1">
      <c r="A12" s="97" t="s">
        <v>15</v>
      </c>
      <c r="B12" s="98" t="s">
        <v>44</v>
      </c>
      <c r="C12" s="125">
        <f t="shared" si="0"/>
        <v>4509840</v>
      </c>
      <c r="D12" s="169">
        <v>1.9</v>
      </c>
      <c r="E12" s="120">
        <f>'Bieu 02aDG'!H13</f>
        <v>2373600</v>
      </c>
      <c r="F12" s="121">
        <f t="shared" si="1"/>
        <v>4509840</v>
      </c>
      <c r="G12" s="171"/>
      <c r="H12" s="121"/>
      <c r="I12" s="126"/>
    </row>
    <row r="13" spans="1:9" s="115" customFormat="1" ht="24.75" customHeight="1">
      <c r="A13" s="97" t="s">
        <v>15</v>
      </c>
      <c r="B13" s="98" t="s">
        <v>12</v>
      </c>
      <c r="C13" s="125">
        <f t="shared" si="0"/>
        <v>38456964</v>
      </c>
      <c r="D13" s="169">
        <v>1.9</v>
      </c>
      <c r="E13" s="120">
        <f>'Bieu 02aDG'!H14</f>
        <v>1565200</v>
      </c>
      <c r="F13" s="121">
        <f t="shared" si="1"/>
        <v>2973880</v>
      </c>
      <c r="G13" s="172">
        <v>22.67</v>
      </c>
      <c r="H13" s="121">
        <f>'Bieu 02bDG'!H10</f>
        <v>1565200</v>
      </c>
      <c r="I13" s="120">
        <f>ROUND(H13*G13,0)</f>
        <v>35483084</v>
      </c>
    </row>
    <row r="14" spans="1:9" s="116" customFormat="1" ht="24.75" customHeight="1">
      <c r="A14" s="113">
        <v>2</v>
      </c>
      <c r="B14" s="118" t="s">
        <v>64</v>
      </c>
      <c r="C14" s="127">
        <f t="shared" si="0"/>
        <v>1676263</v>
      </c>
      <c r="D14" s="173">
        <v>1.9</v>
      </c>
      <c r="E14" s="119">
        <f>'Bieu 02aDG'!H15</f>
        <v>321984</v>
      </c>
      <c r="F14" s="122">
        <f t="shared" si="1"/>
        <v>611770</v>
      </c>
      <c r="G14" s="156">
        <v>22.67</v>
      </c>
      <c r="H14" s="122">
        <f>'Bieu 02bDG'!H11</f>
        <v>46956</v>
      </c>
      <c r="I14" s="119">
        <f>ROUND(H14*G14,0)</f>
        <v>1064493</v>
      </c>
    </row>
    <row r="15" spans="1:9" s="116" customFormat="1" ht="24.75" customHeight="1">
      <c r="A15" s="113">
        <v>3</v>
      </c>
      <c r="B15" s="118" t="s">
        <v>11</v>
      </c>
      <c r="C15" s="127">
        <f t="shared" si="0"/>
        <v>3911278</v>
      </c>
      <c r="D15" s="173">
        <v>1.9</v>
      </c>
      <c r="E15" s="119">
        <f>'Bieu 02aDG'!H16</f>
        <v>751296</v>
      </c>
      <c r="F15" s="122">
        <f t="shared" si="1"/>
        <v>1427462</v>
      </c>
      <c r="G15" s="156">
        <v>22.67</v>
      </c>
      <c r="H15" s="122">
        <f>'Bieu 02bDG'!H12</f>
        <v>109564</v>
      </c>
      <c r="I15" s="119">
        <f>ROUND(H15*G15,0)</f>
        <v>2483816</v>
      </c>
    </row>
  </sheetData>
  <sheetProtection/>
  <mergeCells count="7">
    <mergeCell ref="A2:I2"/>
    <mergeCell ref="C4:C5"/>
    <mergeCell ref="B4:B5"/>
    <mergeCell ref="A4:A5"/>
    <mergeCell ref="A6:B6"/>
    <mergeCell ref="D4:F4"/>
    <mergeCell ref="G4:I4"/>
  </mergeCells>
  <printOptions/>
  <pageMargins left="0.75" right="0.36" top="0.5" bottom="0.5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E19"/>
  <sheetViews>
    <sheetView zoomScalePageLayoutView="0" workbookViewId="0" topLeftCell="B4">
      <selection activeCell="A5" sqref="A5:C19"/>
    </sheetView>
  </sheetViews>
  <sheetFormatPr defaultColWidth="9.00390625" defaultRowHeight="15.75"/>
  <cols>
    <col min="1" max="1" width="4.625" style="144" customWidth="1"/>
    <col min="2" max="2" width="43.00390625" style="139" customWidth="1"/>
    <col min="3" max="3" width="43.00390625" style="144" customWidth="1"/>
    <col min="4" max="16384" width="9.00390625" style="139" customWidth="1"/>
  </cols>
  <sheetData>
    <row r="1" spans="1:5" s="137" customFormat="1" ht="19.5" customHeight="1">
      <c r="A1" s="143" t="s">
        <v>50</v>
      </c>
      <c r="B1" s="135"/>
      <c r="C1" s="145"/>
      <c r="D1" s="136"/>
      <c r="E1" s="136"/>
    </row>
    <row r="2" spans="1:3" s="136" customFormat="1" ht="39.75" customHeight="1">
      <c r="A2" s="218" t="s">
        <v>86</v>
      </c>
      <c r="B2" s="218"/>
      <c r="C2" s="218"/>
    </row>
    <row r="3" spans="1:5" s="136" customFormat="1" ht="19.5" customHeight="1">
      <c r="A3" s="219" t="s">
        <v>37</v>
      </c>
      <c r="B3" s="219"/>
      <c r="C3" s="219"/>
      <c r="D3" s="140"/>
      <c r="E3" s="140"/>
    </row>
    <row r="4" spans="1:5" s="136" customFormat="1" ht="15" customHeight="1">
      <c r="A4" s="87"/>
      <c r="B4" s="141"/>
      <c r="C4" s="87"/>
      <c r="D4" s="140"/>
      <c r="E4" s="140"/>
    </row>
    <row r="5" spans="1:3" s="142" customFormat="1" ht="19.5" customHeight="1">
      <c r="A5" s="89" t="s">
        <v>0</v>
      </c>
      <c r="B5" s="89" t="s">
        <v>7</v>
      </c>
      <c r="C5" s="89" t="s">
        <v>75</v>
      </c>
    </row>
    <row r="6" spans="1:3" s="138" customFormat="1" ht="19.5" customHeight="1">
      <c r="A6" s="213" t="s">
        <v>1</v>
      </c>
      <c r="B6" s="214"/>
      <c r="C6" s="146">
        <v>29142388</v>
      </c>
    </row>
    <row r="7" spans="1:3" s="138" customFormat="1" ht="19.5" customHeight="1">
      <c r="A7" s="89">
        <v>1</v>
      </c>
      <c r="B7" s="93" t="s">
        <v>55</v>
      </c>
      <c r="C7" s="146">
        <v>26493080</v>
      </c>
    </row>
    <row r="8" spans="1:3" s="138" customFormat="1" ht="19.5" customHeight="1">
      <c r="A8" s="89" t="s">
        <v>84</v>
      </c>
      <c r="B8" s="93" t="s">
        <v>27</v>
      </c>
      <c r="C8" s="146">
        <v>24573080</v>
      </c>
    </row>
    <row r="9" spans="1:3" ht="19.5" customHeight="1">
      <c r="A9" s="97" t="s">
        <v>15</v>
      </c>
      <c r="B9" s="98" t="s">
        <v>13</v>
      </c>
      <c r="C9" s="147">
        <v>3157800</v>
      </c>
    </row>
    <row r="10" spans="1:3" ht="19.5" customHeight="1">
      <c r="A10" s="97" t="s">
        <v>15</v>
      </c>
      <c r="B10" s="98" t="s">
        <v>29</v>
      </c>
      <c r="C10" s="147">
        <v>1960800</v>
      </c>
    </row>
    <row r="11" spans="1:3" ht="19.5" customHeight="1">
      <c r="A11" s="97" t="s">
        <v>15</v>
      </c>
      <c r="B11" s="98" t="s">
        <v>87</v>
      </c>
      <c r="C11" s="147">
        <v>3014160</v>
      </c>
    </row>
    <row r="12" spans="1:3" ht="19.5" customHeight="1">
      <c r="A12" s="97" t="s">
        <v>15</v>
      </c>
      <c r="B12" s="98" t="s">
        <v>43</v>
      </c>
      <c r="C12" s="147">
        <v>3021000</v>
      </c>
    </row>
    <row r="13" spans="1:3" ht="19.5" customHeight="1">
      <c r="A13" s="133" t="s">
        <v>15</v>
      </c>
      <c r="B13" s="148" t="s">
        <v>28</v>
      </c>
      <c r="C13" s="147">
        <v>1960800</v>
      </c>
    </row>
    <row r="14" spans="1:3" ht="19.5" customHeight="1">
      <c r="A14" s="97" t="s">
        <v>15</v>
      </c>
      <c r="B14" s="98" t="s">
        <v>44</v>
      </c>
      <c r="C14" s="147">
        <v>3021000</v>
      </c>
    </row>
    <row r="15" spans="1:3" s="138" customFormat="1" ht="19.5" customHeight="1">
      <c r="A15" s="97" t="s">
        <v>15</v>
      </c>
      <c r="B15" s="98" t="s">
        <v>12</v>
      </c>
      <c r="C15" s="146">
        <v>8437520</v>
      </c>
    </row>
    <row r="16" spans="1:3" ht="19.5" customHeight="1">
      <c r="A16" s="131" t="s">
        <v>85</v>
      </c>
      <c r="B16" s="132" t="s">
        <v>63</v>
      </c>
      <c r="C16" s="147">
        <v>1920000</v>
      </c>
    </row>
    <row r="17" spans="1:3" s="138" customFormat="1" ht="19.5" customHeight="1">
      <c r="A17" s="133"/>
      <c r="B17" s="134" t="s">
        <v>46</v>
      </c>
      <c r="C17" s="146">
        <v>1920000</v>
      </c>
    </row>
    <row r="18" spans="1:3" s="138" customFormat="1" ht="19.5" customHeight="1">
      <c r="A18" s="113">
        <v>2</v>
      </c>
      <c r="B18" s="118" t="s">
        <v>64</v>
      </c>
      <c r="C18" s="146">
        <v>794792</v>
      </c>
    </row>
    <row r="19" spans="1:3" s="138" customFormat="1" ht="19.5" customHeight="1">
      <c r="A19" s="113">
        <v>3</v>
      </c>
      <c r="B19" s="118" t="s">
        <v>11</v>
      </c>
      <c r="C19" s="146">
        <v>1854516</v>
      </c>
    </row>
  </sheetData>
  <sheetProtection/>
  <mergeCells count="3">
    <mergeCell ref="A6:B6"/>
    <mergeCell ref="A2:C2"/>
    <mergeCell ref="A3:C3"/>
  </mergeCells>
  <printOptions/>
  <pageMargins left="0.75" right="0.5" top="0.75" bottom="0.75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6">
      <selection activeCell="B26" sqref="B26"/>
    </sheetView>
  </sheetViews>
  <sheetFormatPr defaultColWidth="9.00390625" defaultRowHeight="15.75"/>
  <cols>
    <col min="1" max="1" width="4.25390625" style="2" customWidth="1"/>
    <col min="2" max="2" width="29.375" style="2" customWidth="1"/>
    <col min="3" max="3" width="9.625" style="2" hidden="1" customWidth="1"/>
    <col min="4" max="4" width="8.00390625" style="2" hidden="1" customWidth="1"/>
    <col min="5" max="5" width="11.00390625" style="14" hidden="1" customWidth="1"/>
    <col min="6" max="6" width="9.75390625" style="14" hidden="1" customWidth="1"/>
    <col min="7" max="7" width="8.125" style="14" hidden="1" customWidth="1"/>
    <col min="8" max="8" width="10.375" style="14" hidden="1" customWidth="1"/>
    <col min="9" max="9" width="11.50390625" style="2" customWidth="1"/>
    <col min="10" max="16384" width="9.00390625" style="2" customWidth="1"/>
  </cols>
  <sheetData>
    <row r="1" s="45" customFormat="1" ht="19.5" customHeight="1">
      <c r="A1" s="45" t="s">
        <v>50</v>
      </c>
    </row>
    <row r="2" spans="1:9" s="42" customFormat="1" ht="34.5" customHeight="1">
      <c r="A2" s="220" t="s">
        <v>59</v>
      </c>
      <c r="B2" s="220"/>
      <c r="C2" s="220"/>
      <c r="D2" s="220"/>
      <c r="E2" s="220"/>
      <c r="F2" s="220"/>
      <c r="G2" s="220"/>
      <c r="H2" s="220"/>
      <c r="I2" s="220"/>
    </row>
    <row r="3" spans="1:9" s="42" customFormat="1" ht="24.75" customHeight="1">
      <c r="A3" s="221" t="s">
        <v>37</v>
      </c>
      <c r="B3" s="221"/>
      <c r="C3" s="221"/>
      <c r="D3" s="221"/>
      <c r="E3" s="221"/>
      <c r="F3" s="221"/>
      <c r="G3" s="221"/>
      <c r="H3" s="221"/>
      <c r="I3" s="221"/>
    </row>
    <row r="4" spans="1:9" s="42" customFormat="1" ht="15" customHeight="1">
      <c r="A4" s="1"/>
      <c r="B4" s="1"/>
      <c r="C4" s="1"/>
      <c r="D4" s="1"/>
      <c r="E4" s="1"/>
      <c r="F4" s="1"/>
      <c r="G4" s="1"/>
      <c r="H4" s="1"/>
      <c r="I4" s="1"/>
    </row>
    <row r="5" spans="1:9" ht="19.5" customHeight="1">
      <c r="A5" s="3" t="s">
        <v>0</v>
      </c>
      <c r="B5" s="3" t="s">
        <v>7</v>
      </c>
      <c r="C5" s="222" t="s">
        <v>47</v>
      </c>
      <c r="D5" s="222"/>
      <c r="E5" s="222"/>
      <c r="F5" s="222"/>
      <c r="G5" s="222"/>
      <c r="H5" s="222"/>
      <c r="I5" s="4" t="s">
        <v>60</v>
      </c>
    </row>
    <row r="6" spans="1:9" ht="19.5" customHeight="1">
      <c r="A6" s="43"/>
      <c r="B6" s="44" t="s">
        <v>1</v>
      </c>
      <c r="C6" s="57" t="e">
        <f>C7+C20+C21+C22+C26</f>
        <v>#REF!</v>
      </c>
      <c r="D6" s="57"/>
      <c r="E6" s="51" t="e">
        <f>E7+E20+E21+E22+E26</f>
        <v>#REF!</v>
      </c>
      <c r="F6" s="57" t="e">
        <f>F7+F20+F21+F22+F26</f>
        <v>#REF!</v>
      </c>
      <c r="G6" s="52"/>
      <c r="H6" s="51" t="e">
        <f>H7+H20+H21+H22+H26</f>
        <v>#REF!</v>
      </c>
      <c r="I6" s="51" t="e">
        <f>I7+I20+I21+I22+I26</f>
        <v>#REF!</v>
      </c>
    </row>
    <row r="7" spans="1:9" s="12" customFormat="1" ht="19.5" customHeight="1">
      <c r="A7" s="3" t="e">
        <f>'Bieu 02bDG'!#REF!</f>
        <v>#REF!</v>
      </c>
      <c r="B7" s="5" t="e">
        <f>'Bieu 02bDG'!#REF!</f>
        <v>#REF!</v>
      </c>
      <c r="C7" s="58" t="e">
        <f>C8+C15</f>
        <v>#REF!</v>
      </c>
      <c r="D7" s="59"/>
      <c r="E7" s="58" t="e">
        <f>E8+E15</f>
        <v>#REF!</v>
      </c>
      <c r="F7" s="58">
        <f>F8+F15</f>
        <v>1565200</v>
      </c>
      <c r="G7" s="53"/>
      <c r="H7" s="58" t="e">
        <f>H8+H15</f>
        <v>#REF!</v>
      </c>
      <c r="I7" s="58" t="e">
        <f>I8+I15</f>
        <v>#REF!</v>
      </c>
    </row>
    <row r="8" spans="1:9" s="12" customFormat="1" ht="19.5" customHeight="1">
      <c r="A8" s="3" t="e">
        <f>'Bieu 02bDG'!#REF!</f>
        <v>#REF!</v>
      </c>
      <c r="B8" s="5" t="e">
        <f>'Bieu 02bDG'!#REF!</f>
        <v>#REF!</v>
      </c>
      <c r="C8" s="11" t="e">
        <f>SUM(C9:C14)</f>
        <v>#REF!</v>
      </c>
      <c r="D8" s="59"/>
      <c r="E8" s="11" t="e">
        <f>SUM(E9:E14)</f>
        <v>#REF!</v>
      </c>
      <c r="F8" s="11">
        <f>SUM(F9:F14)</f>
        <v>1565200</v>
      </c>
      <c r="G8" s="53"/>
      <c r="H8" s="11" t="e">
        <f>SUM(H9:H14)</f>
        <v>#REF!</v>
      </c>
      <c r="I8" s="11" t="e">
        <f>SUM(I9:I14)</f>
        <v>#REF!</v>
      </c>
    </row>
    <row r="9" spans="1:9" ht="19.5" customHeight="1">
      <c r="A9" s="6" t="e">
        <f>'Bieu 02bDG'!#REF!</f>
        <v>#REF!</v>
      </c>
      <c r="B9" s="7" t="e">
        <f>'Bieu 02bDG'!#REF!</f>
        <v>#REF!</v>
      </c>
      <c r="C9" s="60" t="e">
        <f>'Bieu 02bDG'!#REF!</f>
        <v>#REF!</v>
      </c>
      <c r="D9" s="61" t="e">
        <f>#REF!</f>
        <v>#REF!</v>
      </c>
      <c r="E9" s="8" t="e">
        <f aca="true" t="shared" si="0" ref="E9:E14">ROUND(C9*D9,0)</f>
        <v>#REF!</v>
      </c>
      <c r="F9" s="8"/>
      <c r="G9" s="54"/>
      <c r="H9" s="8"/>
      <c r="I9" s="8" t="e">
        <f aca="true" t="shared" si="1" ref="I9:I14">E9+H9</f>
        <v>#REF!</v>
      </c>
    </row>
    <row r="10" spans="1:9" ht="19.5" customHeight="1">
      <c r="A10" s="6" t="e">
        <f>'Bieu 02bDG'!#REF!</f>
        <v>#REF!</v>
      </c>
      <c r="B10" s="7" t="e">
        <f>'Bieu 02bDG'!#REF!</f>
        <v>#REF!</v>
      </c>
      <c r="C10" s="60" t="e">
        <f>'Bieu 02bDG'!#REF!</f>
        <v>#REF!</v>
      </c>
      <c r="D10" s="61" t="e">
        <f>D9</f>
        <v>#REF!</v>
      </c>
      <c r="E10" s="8" t="e">
        <f t="shared" si="0"/>
        <v>#REF!</v>
      </c>
      <c r="F10" s="8"/>
      <c r="G10" s="54"/>
      <c r="H10" s="8"/>
      <c r="I10" s="8" t="e">
        <f t="shared" si="1"/>
        <v>#REF!</v>
      </c>
    </row>
    <row r="11" spans="1:9" s="10" customFormat="1" ht="19.5" customHeight="1">
      <c r="A11" s="6" t="e">
        <f>'Bieu 02bDG'!#REF!</f>
        <v>#REF!</v>
      </c>
      <c r="B11" s="7" t="e">
        <f>'Bieu 02bDG'!#REF!</f>
        <v>#REF!</v>
      </c>
      <c r="C11" s="60" t="e">
        <f>'Bieu 02bDG'!#REF!</f>
        <v>#REF!</v>
      </c>
      <c r="D11" s="61" t="e">
        <f>D10</f>
        <v>#REF!</v>
      </c>
      <c r="E11" s="8" t="e">
        <f t="shared" si="0"/>
        <v>#REF!</v>
      </c>
      <c r="F11" s="9"/>
      <c r="G11" s="55"/>
      <c r="H11" s="9"/>
      <c r="I11" s="8" t="e">
        <f t="shared" si="1"/>
        <v>#REF!</v>
      </c>
    </row>
    <row r="12" spans="1:9" ht="19.5" customHeight="1">
      <c r="A12" s="6" t="e">
        <f>'Bieu 02bDG'!#REF!</f>
        <v>#REF!</v>
      </c>
      <c r="B12" s="7" t="e">
        <f>'Bieu 02bDG'!#REF!</f>
        <v>#REF!</v>
      </c>
      <c r="C12" s="60" t="e">
        <f>'Bieu 02bDG'!#REF!</f>
        <v>#REF!</v>
      </c>
      <c r="D12" s="61" t="e">
        <f>D11</f>
        <v>#REF!</v>
      </c>
      <c r="E12" s="8" t="e">
        <f t="shared" si="0"/>
        <v>#REF!</v>
      </c>
      <c r="F12" s="8"/>
      <c r="G12" s="54"/>
      <c r="H12" s="8"/>
      <c r="I12" s="8" t="e">
        <f t="shared" si="1"/>
        <v>#REF!</v>
      </c>
    </row>
    <row r="13" spans="1:9" ht="19.5" customHeight="1">
      <c r="A13" s="6" t="e">
        <f>'Bieu 02bDG'!#REF!</f>
        <v>#REF!</v>
      </c>
      <c r="B13" s="7" t="e">
        <f>'Bieu 02bDG'!#REF!</f>
        <v>#REF!</v>
      </c>
      <c r="C13" s="60" t="e">
        <f>'Bieu 02bDG'!#REF!</f>
        <v>#REF!</v>
      </c>
      <c r="D13" s="61" t="e">
        <f>D12</f>
        <v>#REF!</v>
      </c>
      <c r="E13" s="8" t="e">
        <f t="shared" si="0"/>
        <v>#REF!</v>
      </c>
      <c r="F13" s="8"/>
      <c r="G13" s="54"/>
      <c r="H13" s="8"/>
      <c r="I13" s="8" t="e">
        <f t="shared" si="1"/>
        <v>#REF!</v>
      </c>
    </row>
    <row r="14" spans="1:9" ht="19.5" customHeight="1">
      <c r="A14" s="6" t="e">
        <f>'Bieu 02bDG'!#REF!</f>
        <v>#REF!</v>
      </c>
      <c r="B14" s="7" t="e">
        <f>'Bieu 02bDG'!#REF!</f>
        <v>#REF!</v>
      </c>
      <c r="C14" s="60" t="e">
        <f>'Bieu 02bDG'!#REF!</f>
        <v>#REF!</v>
      </c>
      <c r="D14" s="61" t="e">
        <f>D13</f>
        <v>#REF!</v>
      </c>
      <c r="E14" s="8" t="e">
        <f t="shared" si="0"/>
        <v>#REF!</v>
      </c>
      <c r="F14" s="8">
        <f>'Bieu 02bDG'!H10</f>
        <v>1565200</v>
      </c>
      <c r="G14" s="54" t="e">
        <f>#REF!</f>
        <v>#REF!</v>
      </c>
      <c r="H14" s="8" t="e">
        <f>ROUND(F14*G14,0)</f>
        <v>#REF!</v>
      </c>
      <c r="I14" s="8" t="e">
        <f t="shared" si="1"/>
        <v>#REF!</v>
      </c>
    </row>
    <row r="15" spans="1:9" s="12" customFormat="1" ht="19.5" customHeight="1">
      <c r="A15" s="3" t="e">
        <f>'Bieu 02bDG'!#REF!</f>
        <v>#REF!</v>
      </c>
      <c r="B15" s="5" t="e">
        <f>'Bieu 02bDG'!#REF!</f>
        <v>#REF!</v>
      </c>
      <c r="C15" s="58" t="e">
        <f>C16+C18</f>
        <v>#REF!</v>
      </c>
      <c r="D15" s="59"/>
      <c r="E15" s="11" t="e">
        <f>E16+E18</f>
        <v>#REF!</v>
      </c>
      <c r="F15" s="50"/>
      <c r="G15" s="50"/>
      <c r="H15" s="50"/>
      <c r="I15" s="11" t="e">
        <f>I16+I18</f>
        <v>#REF!</v>
      </c>
    </row>
    <row r="16" spans="1:9" s="12" customFormat="1" ht="19.5" customHeight="1">
      <c r="A16" s="3" t="e">
        <f>'Bieu 02bDG'!#REF!</f>
        <v>#REF!</v>
      </c>
      <c r="B16" s="5" t="e">
        <f>'Bieu 02bDG'!#REF!</f>
        <v>#REF!</v>
      </c>
      <c r="C16" s="58" t="e">
        <f>'Bieu 02bDG'!#REF!</f>
        <v>#REF!</v>
      </c>
      <c r="D16" s="59"/>
      <c r="E16" s="11" t="e">
        <f>E17</f>
        <v>#REF!</v>
      </c>
      <c r="F16" s="50"/>
      <c r="G16" s="50"/>
      <c r="H16" s="50"/>
      <c r="I16" s="11" t="e">
        <f>I17</f>
        <v>#REF!</v>
      </c>
    </row>
    <row r="17" spans="1:9" ht="19.5" customHeight="1">
      <c r="A17" s="6"/>
      <c r="B17" s="7" t="e">
        <f>'Bieu 02bDG'!#REF!</f>
        <v>#REF!</v>
      </c>
      <c r="C17" s="60" t="e">
        <f>'Bieu 02bDG'!#REF!</f>
        <v>#REF!</v>
      </c>
      <c r="D17" s="61" t="e">
        <f>D14</f>
        <v>#REF!</v>
      </c>
      <c r="E17" s="8" t="e">
        <f>ROUND(C17*D17,0)</f>
        <v>#REF!</v>
      </c>
      <c r="F17" s="48"/>
      <c r="G17" s="54"/>
      <c r="H17" s="48"/>
      <c r="I17" s="8" t="e">
        <f>E17+H17</f>
        <v>#REF!</v>
      </c>
    </row>
    <row r="18" spans="1:9" s="46" customFormat="1" ht="19.5" customHeight="1">
      <c r="A18" s="3" t="e">
        <f>'Bieu 02bDG'!#REF!</f>
        <v>#REF!</v>
      </c>
      <c r="B18" s="5" t="e">
        <f>'Bieu 02bDG'!#REF!</f>
        <v>#REF!</v>
      </c>
      <c r="C18" s="58" t="e">
        <f>'Bieu 02bDG'!#REF!</f>
        <v>#REF!</v>
      </c>
      <c r="D18" s="62"/>
      <c r="E18" s="13" t="e">
        <f>E19</f>
        <v>#REF!</v>
      </c>
      <c r="F18" s="49"/>
      <c r="G18" s="49"/>
      <c r="H18" s="49"/>
      <c r="I18" s="13" t="e">
        <f>I19</f>
        <v>#REF!</v>
      </c>
    </row>
    <row r="19" spans="1:9" s="10" customFormat="1" ht="19.5" customHeight="1">
      <c r="A19" s="3"/>
      <c r="B19" s="7" t="e">
        <f>'Bieu 02bDG'!#REF!</f>
        <v>#REF!</v>
      </c>
      <c r="C19" s="58" t="e">
        <f>'Bieu 02bDG'!#REF!</f>
        <v>#REF!</v>
      </c>
      <c r="D19" s="63" t="e">
        <f>D17</f>
        <v>#REF!</v>
      </c>
      <c r="E19" s="8" t="e">
        <f aca="true" t="shared" si="2" ref="E19:E26">ROUND(C19*D19,0)</f>
        <v>#REF!</v>
      </c>
      <c r="F19" s="9"/>
      <c r="G19" s="55"/>
      <c r="H19" s="9"/>
      <c r="I19" s="8" t="e">
        <f>E19+H19</f>
        <v>#REF!</v>
      </c>
    </row>
    <row r="20" spans="1:9" s="46" customFormat="1" ht="19.5" customHeight="1">
      <c r="A20" s="3" t="e">
        <f>'Bieu 02bDG'!#REF!</f>
        <v>#REF!</v>
      </c>
      <c r="B20" s="5" t="e">
        <f>'Bieu 02bDG'!#REF!</f>
        <v>#REF!</v>
      </c>
      <c r="C20" s="58" t="e">
        <f>'Bieu 02bDG'!#REF!</f>
        <v>#REF!</v>
      </c>
      <c r="D20" s="62" t="e">
        <f>D19</f>
        <v>#REF!</v>
      </c>
      <c r="E20" s="11" t="e">
        <f t="shared" si="2"/>
        <v>#REF!</v>
      </c>
      <c r="F20" s="13">
        <f>'Bieu 02bDG'!H11</f>
        <v>46956</v>
      </c>
      <c r="G20" s="56" t="e">
        <f>G14</f>
        <v>#REF!</v>
      </c>
      <c r="H20" s="11" t="e">
        <f>ROUND(F20*G20,0)</f>
        <v>#REF!</v>
      </c>
      <c r="I20" s="11" t="e">
        <f>E20+H20</f>
        <v>#REF!</v>
      </c>
    </row>
    <row r="21" spans="1:9" s="46" customFormat="1" ht="19.5" customHeight="1">
      <c r="A21" s="3" t="e">
        <f>'Bieu 02bDG'!#REF!</f>
        <v>#REF!</v>
      </c>
      <c r="B21" s="5" t="e">
        <f>'Bieu 02bDG'!#REF!</f>
        <v>#REF!</v>
      </c>
      <c r="C21" s="58" t="e">
        <f>'Bieu 02bDG'!#REF!</f>
        <v>#REF!</v>
      </c>
      <c r="D21" s="62" t="e">
        <f>D20</f>
        <v>#REF!</v>
      </c>
      <c r="E21" s="11" t="e">
        <f t="shared" si="2"/>
        <v>#REF!</v>
      </c>
      <c r="F21" s="13">
        <f>'Bieu 02bDG'!H12</f>
        <v>109564</v>
      </c>
      <c r="G21" s="56" t="e">
        <f>G20</f>
        <v>#REF!</v>
      </c>
      <c r="H21" s="11" t="e">
        <f>ROUND(F21*G21,0)</f>
        <v>#REF!</v>
      </c>
      <c r="I21" s="11" t="e">
        <f>E21+H21</f>
        <v>#REF!</v>
      </c>
    </row>
    <row r="22" spans="1:9" s="12" customFormat="1" ht="19.5" customHeight="1">
      <c r="A22" s="3" t="e">
        <f>'Bieu 02bDG'!#REF!</f>
        <v>#REF!</v>
      </c>
      <c r="B22" s="5" t="e">
        <f>'Bieu 02bDG'!#REF!</f>
        <v>#REF!</v>
      </c>
      <c r="C22" s="58" t="e">
        <f>C23+C24+C25</f>
        <v>#REF!</v>
      </c>
      <c r="D22" s="59"/>
      <c r="E22" s="11" t="e">
        <f>E23+E24+E25</f>
        <v>#REF!</v>
      </c>
      <c r="F22" s="11" t="e">
        <f>F23+F24+F25</f>
        <v>#REF!</v>
      </c>
      <c r="G22" s="53"/>
      <c r="H22" s="11" t="e">
        <f>H23+H24+H25</f>
        <v>#REF!</v>
      </c>
      <c r="I22" s="11" t="e">
        <f>I23+I24+I25</f>
        <v>#REF!</v>
      </c>
    </row>
    <row r="23" spans="1:9" ht="19.5" customHeight="1">
      <c r="A23" s="6" t="e">
        <f>'Bieu 02bDG'!#REF!</f>
        <v>#REF!</v>
      </c>
      <c r="B23" s="7" t="e">
        <f>'Bieu 02bDG'!#REF!</f>
        <v>#REF!</v>
      </c>
      <c r="C23" s="60" t="e">
        <f>'Bieu 02bDG'!#REF!</f>
        <v>#REF!</v>
      </c>
      <c r="D23" s="61" t="e">
        <f>D21</f>
        <v>#REF!</v>
      </c>
      <c r="E23" s="8" t="e">
        <f t="shared" si="2"/>
        <v>#REF!</v>
      </c>
      <c r="F23" s="9" t="e">
        <f>'Bieu 02bDG'!#REF!</f>
        <v>#REF!</v>
      </c>
      <c r="G23" s="54" t="e">
        <f>G21</f>
        <v>#REF!</v>
      </c>
      <c r="H23" s="8" t="e">
        <f>ROUND(F23*G23,0)</f>
        <v>#REF!</v>
      </c>
      <c r="I23" s="8" t="e">
        <f>E23+H23</f>
        <v>#REF!</v>
      </c>
    </row>
    <row r="24" spans="1:9" ht="19.5" customHeight="1">
      <c r="A24" s="6" t="e">
        <f>'Bieu 02bDG'!#REF!</f>
        <v>#REF!</v>
      </c>
      <c r="B24" s="7" t="e">
        <f>'Bieu 02bDG'!#REF!</f>
        <v>#REF!</v>
      </c>
      <c r="C24" s="60" t="e">
        <f>'Bieu 02bDG'!#REF!</f>
        <v>#REF!</v>
      </c>
      <c r="D24" s="61" t="e">
        <f>D23</f>
        <v>#REF!</v>
      </c>
      <c r="E24" s="8" t="e">
        <f t="shared" si="2"/>
        <v>#REF!</v>
      </c>
      <c r="F24" s="9" t="e">
        <f>'Bieu 02bDG'!#REF!</f>
        <v>#REF!</v>
      </c>
      <c r="G24" s="54" t="e">
        <f>G23</f>
        <v>#REF!</v>
      </c>
      <c r="H24" s="8" t="e">
        <f>ROUND(F24*G24,0)</f>
        <v>#REF!</v>
      </c>
      <c r="I24" s="8" t="e">
        <f>E24+H24</f>
        <v>#REF!</v>
      </c>
    </row>
    <row r="25" spans="1:9" ht="19.5" customHeight="1">
      <c r="A25" s="6" t="e">
        <f>'Bieu 02bDG'!#REF!</f>
        <v>#REF!</v>
      </c>
      <c r="B25" s="47" t="e">
        <f>'Bieu 02bDG'!#REF!</f>
        <v>#REF!</v>
      </c>
      <c r="C25" s="60" t="e">
        <f>'Bieu 02bDG'!#REF!</f>
        <v>#REF!</v>
      </c>
      <c r="D25" s="61" t="e">
        <f>D24</f>
        <v>#REF!</v>
      </c>
      <c r="E25" s="8" t="e">
        <f t="shared" si="2"/>
        <v>#REF!</v>
      </c>
      <c r="F25" s="9" t="e">
        <f>'Bieu 02bDG'!#REF!</f>
        <v>#REF!</v>
      </c>
      <c r="G25" s="54" t="e">
        <f>G24</f>
        <v>#REF!</v>
      </c>
      <c r="H25" s="8" t="e">
        <f>ROUND(F25*G25,0)</f>
        <v>#REF!</v>
      </c>
      <c r="I25" s="8" t="e">
        <f>E25+H25</f>
        <v>#REF!</v>
      </c>
    </row>
    <row r="26" spans="1:9" s="12" customFormat="1" ht="19.5" customHeight="1">
      <c r="A26" s="3" t="e">
        <f>'Bieu 02bDG'!#REF!</f>
        <v>#REF!</v>
      </c>
      <c r="B26" s="5" t="e">
        <f>'Bieu 02bDG'!#REF!</f>
        <v>#REF!</v>
      </c>
      <c r="C26" s="58" t="e">
        <f>'Bieu 02bDG'!#REF!</f>
        <v>#REF!</v>
      </c>
      <c r="D26" s="59" t="e">
        <f>D25</f>
        <v>#REF!</v>
      </c>
      <c r="E26" s="11" t="e">
        <f t="shared" si="2"/>
        <v>#REF!</v>
      </c>
      <c r="F26" s="13" t="e">
        <f>'Bieu 02bDG'!#REF!</f>
        <v>#REF!</v>
      </c>
      <c r="G26" s="53" t="e">
        <f>G25</f>
        <v>#REF!</v>
      </c>
      <c r="H26" s="11" t="e">
        <f>ROUND(F26*G26,0)</f>
        <v>#REF!</v>
      </c>
      <c r="I26" s="11" t="e">
        <f>E26+H26</f>
        <v>#REF!</v>
      </c>
    </row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</sheetData>
  <sheetProtection/>
  <mergeCells count="3">
    <mergeCell ref="A2:I2"/>
    <mergeCell ref="A3:I3"/>
    <mergeCell ref="C5:H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">
      <selection activeCell="A1" sqref="A1:G9"/>
    </sheetView>
  </sheetViews>
  <sheetFormatPr defaultColWidth="9.00390625" defaultRowHeight="15.75"/>
  <cols>
    <col min="1" max="1" width="5.625" style="0" customWidth="1"/>
    <col min="2" max="2" width="24.625" style="0" customWidth="1"/>
    <col min="3" max="3" width="6.625" style="0" customWidth="1"/>
    <col min="4" max="5" width="10.625" style="0" customWidth="1"/>
    <col min="6" max="7" width="8.625" style="0" customWidth="1"/>
  </cols>
  <sheetData>
    <row r="1" spans="1:7" ht="19.5" customHeight="1">
      <c r="A1" s="223" t="s">
        <v>0</v>
      </c>
      <c r="B1" s="223" t="s">
        <v>65</v>
      </c>
      <c r="C1" s="223" t="s">
        <v>38</v>
      </c>
      <c r="D1" s="223" t="s">
        <v>66</v>
      </c>
      <c r="E1" s="223"/>
      <c r="F1" s="223"/>
      <c r="G1" s="223"/>
    </row>
    <row r="2" spans="1:7" ht="39.75" customHeight="1">
      <c r="A2" s="223"/>
      <c r="B2" s="223"/>
      <c r="C2" s="223"/>
      <c r="D2" s="64" t="s">
        <v>67</v>
      </c>
      <c r="E2" s="64" t="s">
        <v>68</v>
      </c>
      <c r="F2" s="64" t="s">
        <v>69</v>
      </c>
      <c r="G2" s="64" t="s">
        <v>70</v>
      </c>
    </row>
    <row r="3" spans="1:7" ht="19.5" customHeight="1">
      <c r="A3" s="65">
        <v>1</v>
      </c>
      <c r="B3" s="66" t="s">
        <v>71</v>
      </c>
      <c r="C3" s="65" t="s">
        <v>45</v>
      </c>
      <c r="D3" s="65">
        <v>1.2</v>
      </c>
      <c r="E3" s="65"/>
      <c r="F3" s="65"/>
      <c r="G3" s="65"/>
    </row>
    <row r="4" spans="1:7" ht="19.5" customHeight="1">
      <c r="A4" s="65">
        <v>2</v>
      </c>
      <c r="B4" s="66" t="s">
        <v>29</v>
      </c>
      <c r="C4" s="65" t="s">
        <v>45</v>
      </c>
      <c r="D4" s="65">
        <v>1.2</v>
      </c>
      <c r="E4" s="65"/>
      <c r="F4" s="65"/>
      <c r="G4" s="65"/>
    </row>
    <row r="5" spans="1:7" ht="19.5" customHeight="1">
      <c r="A5" s="65">
        <v>3</v>
      </c>
      <c r="B5" s="66" t="s">
        <v>72</v>
      </c>
      <c r="C5" s="65" t="s">
        <v>45</v>
      </c>
      <c r="D5" s="65">
        <v>1.2</v>
      </c>
      <c r="E5" s="65"/>
      <c r="F5" s="65"/>
      <c r="G5" s="65"/>
    </row>
    <row r="6" spans="1:7" ht="19.5" customHeight="1">
      <c r="A6" s="65">
        <v>4</v>
      </c>
      <c r="B6" s="66" t="s">
        <v>73</v>
      </c>
      <c r="C6" s="65" t="s">
        <v>45</v>
      </c>
      <c r="D6" s="65"/>
      <c r="E6" s="65">
        <v>1.2</v>
      </c>
      <c r="F6" s="65"/>
      <c r="G6" s="65"/>
    </row>
    <row r="7" spans="1:7" ht="19.5" customHeight="1">
      <c r="A7" s="65">
        <v>5</v>
      </c>
      <c r="B7" s="66" t="s">
        <v>28</v>
      </c>
      <c r="C7" s="65" t="s">
        <v>45</v>
      </c>
      <c r="D7" s="65"/>
      <c r="E7" s="65">
        <v>1.2</v>
      </c>
      <c r="F7" s="65"/>
      <c r="G7" s="65"/>
    </row>
    <row r="8" spans="1:7" ht="19.5" customHeight="1">
      <c r="A8" s="65">
        <v>6</v>
      </c>
      <c r="B8" s="66" t="s">
        <v>74</v>
      </c>
      <c r="C8" s="65" t="s">
        <v>45</v>
      </c>
      <c r="D8" s="65"/>
      <c r="E8" s="65"/>
      <c r="F8" s="65">
        <v>1.2</v>
      </c>
      <c r="G8" s="65"/>
    </row>
    <row r="9" spans="1:7" ht="19.5" customHeight="1">
      <c r="A9" s="65">
        <v>7</v>
      </c>
      <c r="B9" s="66" t="s">
        <v>12</v>
      </c>
      <c r="C9" s="65" t="s">
        <v>45</v>
      </c>
      <c r="D9" s="65"/>
      <c r="E9" s="65"/>
      <c r="F9" s="65"/>
      <c r="G9" s="65">
        <v>6.1</v>
      </c>
    </row>
  </sheetData>
  <sheetProtection/>
  <mergeCells count="4">
    <mergeCell ref="A1:A2"/>
    <mergeCell ref="B1:B2"/>
    <mergeCell ref="C1:C2"/>
    <mergeCell ref="D1:G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C20"/>
  <sheetViews>
    <sheetView zoomScalePageLayoutView="0" workbookViewId="0" topLeftCell="A1">
      <selection activeCell="C3" sqref="C3"/>
    </sheetView>
  </sheetViews>
  <sheetFormatPr defaultColWidth="9.00390625" defaultRowHeight="15.75"/>
  <cols>
    <col min="1" max="1" width="4.625" style="68" customWidth="1"/>
    <col min="2" max="2" width="47.75390625" style="70" customWidth="1"/>
    <col min="3" max="3" width="20.625" style="72" customWidth="1"/>
    <col min="4" max="16384" width="9.00390625" style="68" customWidth="1"/>
  </cols>
  <sheetData>
    <row r="2" spans="1:3" s="74" customFormat="1" ht="19.5" customHeight="1">
      <c r="A2" s="73" t="s">
        <v>0</v>
      </c>
      <c r="B2" s="73" t="s">
        <v>7</v>
      </c>
      <c r="C2" s="73" t="s">
        <v>75</v>
      </c>
    </row>
    <row r="3" spans="1:3" s="74" customFormat="1" ht="19.5" customHeight="1">
      <c r="A3" s="224" t="s">
        <v>1</v>
      </c>
      <c r="B3" s="225"/>
      <c r="C3" s="75">
        <v>28747486</v>
      </c>
    </row>
    <row r="4" spans="1:3" s="74" customFormat="1" ht="19.5" customHeight="1">
      <c r="A4" s="73" t="s">
        <v>6</v>
      </c>
      <c r="B4" s="76" t="s">
        <v>55</v>
      </c>
      <c r="C4" s="75">
        <v>24823400</v>
      </c>
    </row>
    <row r="5" spans="1:3" s="74" customFormat="1" ht="19.5" customHeight="1">
      <c r="A5" s="73">
        <v>1</v>
      </c>
      <c r="B5" s="76" t="s">
        <v>27</v>
      </c>
      <c r="C5" s="75">
        <v>22826600</v>
      </c>
    </row>
    <row r="6" spans="1:3" ht="19.5" customHeight="1">
      <c r="A6" s="67" t="s">
        <v>15</v>
      </c>
      <c r="B6" s="69" t="s">
        <v>13</v>
      </c>
      <c r="C6" s="71">
        <v>3157800</v>
      </c>
    </row>
    <row r="7" spans="1:3" ht="19.5" customHeight="1">
      <c r="A7" s="67" t="s">
        <v>15</v>
      </c>
      <c r="B7" s="69" t="s">
        <v>29</v>
      </c>
      <c r="C7" s="71">
        <v>1960800</v>
      </c>
    </row>
    <row r="8" spans="1:3" ht="19.5" customHeight="1">
      <c r="A8" s="67" t="s">
        <v>15</v>
      </c>
      <c r="B8" s="69" t="s">
        <v>43</v>
      </c>
      <c r="C8" s="71">
        <v>3021000</v>
      </c>
    </row>
    <row r="9" spans="1:3" ht="19.5" customHeight="1">
      <c r="A9" s="67" t="s">
        <v>15</v>
      </c>
      <c r="B9" s="69" t="s">
        <v>28</v>
      </c>
      <c r="C9" s="71">
        <v>3228480</v>
      </c>
    </row>
    <row r="10" spans="1:3" ht="19.5" customHeight="1">
      <c r="A10" s="67" t="s">
        <v>15</v>
      </c>
      <c r="B10" s="69" t="s">
        <v>44</v>
      </c>
      <c r="C10" s="71">
        <v>3021000</v>
      </c>
    </row>
    <row r="11" spans="1:3" ht="19.5" customHeight="1">
      <c r="A11" s="67" t="s">
        <v>15</v>
      </c>
      <c r="B11" s="69" t="s">
        <v>12</v>
      </c>
      <c r="C11" s="71">
        <v>8437520</v>
      </c>
    </row>
    <row r="12" spans="1:3" s="74" customFormat="1" ht="19.5" customHeight="1">
      <c r="A12" s="73">
        <v>2</v>
      </c>
      <c r="B12" s="76" t="s">
        <v>63</v>
      </c>
      <c r="C12" s="75">
        <v>1996800</v>
      </c>
    </row>
    <row r="13" spans="1:3" ht="19.5" customHeight="1">
      <c r="A13" s="67" t="s">
        <v>15</v>
      </c>
      <c r="B13" s="69" t="s">
        <v>46</v>
      </c>
      <c r="C13" s="71">
        <v>1996800</v>
      </c>
    </row>
    <row r="14" spans="1:3" s="74" customFormat="1" ht="19.5" customHeight="1">
      <c r="A14" s="73" t="s">
        <v>8</v>
      </c>
      <c r="B14" s="76" t="s">
        <v>64</v>
      </c>
      <c r="C14" s="75">
        <v>744702</v>
      </c>
    </row>
    <row r="15" spans="1:3" s="74" customFormat="1" ht="19.5" customHeight="1">
      <c r="A15" s="73" t="s">
        <v>9</v>
      </c>
      <c r="B15" s="76" t="s">
        <v>11</v>
      </c>
      <c r="C15" s="75">
        <v>1789768</v>
      </c>
    </row>
    <row r="16" spans="1:3" s="74" customFormat="1" ht="19.5" customHeight="1">
      <c r="A16" s="73" t="s">
        <v>10</v>
      </c>
      <c r="B16" s="76" t="s">
        <v>58</v>
      </c>
      <c r="C16" s="75">
        <v>1389616</v>
      </c>
    </row>
    <row r="17" spans="1:3" s="74" customFormat="1" ht="19.5" customHeight="1" hidden="1">
      <c r="A17" s="73">
        <v>1</v>
      </c>
      <c r="B17" s="76" t="s">
        <v>57</v>
      </c>
      <c r="C17" s="75">
        <v>30038</v>
      </c>
    </row>
    <row r="18" spans="1:3" s="74" customFormat="1" ht="19.5" customHeight="1" hidden="1">
      <c r="A18" s="73">
        <v>2</v>
      </c>
      <c r="B18" s="76" t="s">
        <v>56</v>
      </c>
      <c r="C18" s="75">
        <v>33109</v>
      </c>
    </row>
    <row r="19" spans="1:3" s="74" customFormat="1" ht="19.5" customHeight="1">
      <c r="A19" s="73">
        <v>1</v>
      </c>
      <c r="B19" s="77" t="s">
        <v>61</v>
      </c>
      <c r="C19" s="75">
        <v>644914</v>
      </c>
    </row>
    <row r="20" spans="1:3" s="74" customFormat="1" ht="19.5" customHeight="1">
      <c r="A20" s="73">
        <v>2</v>
      </c>
      <c r="B20" s="77" t="s">
        <v>62</v>
      </c>
      <c r="C20" s="75">
        <v>744702</v>
      </c>
    </row>
  </sheetData>
  <sheetProtection/>
  <mergeCells count="1">
    <mergeCell ref="A3:B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TTH</dc:creator>
  <cp:keywords/>
  <dc:description/>
  <cp:lastModifiedBy>ADMIN</cp:lastModifiedBy>
  <cp:lastPrinted>2021-09-13T03:33:44Z</cp:lastPrinted>
  <dcterms:created xsi:type="dcterms:W3CDTF">2015-07-09T07:55:36Z</dcterms:created>
  <dcterms:modified xsi:type="dcterms:W3CDTF">2021-09-20T08:21:57Z</dcterms:modified>
  <cp:category/>
  <cp:version/>
  <cp:contentType/>
  <cp:contentStatus/>
</cp:coreProperties>
</file>